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Exam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 Terry</author>
  </authors>
  <commentList>
    <comment ref="B101" authorId="0">
      <text>
        <r>
          <rPr>
            <b/>
            <sz val="10"/>
            <rFont val="Tahoma"/>
            <family val="2"/>
          </rPr>
          <t xml:space="preserve"> Terry:</t>
        </r>
        <r>
          <rPr>
            <sz val="10"/>
            <rFont val="Tahoma"/>
            <family val="2"/>
          </rPr>
          <t xml:space="preserve">
original: 64</t>
        </r>
      </text>
    </comment>
    <comment ref="B50" authorId="0">
      <text>
        <r>
          <rPr>
            <b/>
            <sz val="10"/>
            <rFont val="Tahoma"/>
            <family val="2"/>
          </rPr>
          <t xml:space="preserve"> Terry:</t>
        </r>
        <r>
          <rPr>
            <sz val="10"/>
            <rFont val="Tahoma"/>
            <family val="2"/>
          </rPr>
          <t xml:space="preserve">
Original: 63</t>
        </r>
      </text>
    </comment>
    <comment ref="A150" authorId="0">
      <text>
        <r>
          <rPr>
            <b/>
            <sz val="10"/>
            <rFont val="Tahoma"/>
            <family val="2"/>
          </rPr>
          <t xml:space="preserve"> Terry:</t>
        </r>
        <r>
          <rPr>
            <sz val="10"/>
            <rFont val="Tahoma"/>
            <family val="2"/>
          </rPr>
          <t xml:space="preserve">
Original: K+g</t>
        </r>
      </text>
    </comment>
  </commentList>
</comments>
</file>

<file path=xl/sharedStrings.xml><?xml version="1.0" encoding="utf-8"?>
<sst xmlns="http://schemas.openxmlformats.org/spreadsheetml/2006/main" count="297" uniqueCount="279">
  <si>
    <t>Rocks Ruletoo</t>
  </si>
  <si>
    <t>anster</t>
  </si>
  <si>
    <t>Toupee</t>
  </si>
  <si>
    <t>Boomer</t>
  </si>
  <si>
    <t>anon88</t>
  </si>
  <si>
    <t>James V</t>
  </si>
  <si>
    <t>cikaspasoje</t>
  </si>
  <si>
    <t>Danny Glover</t>
  </si>
  <si>
    <t>MC Hot Dog</t>
  </si>
  <si>
    <t>Lonely Planet</t>
  </si>
  <si>
    <t>Joji</t>
  </si>
  <si>
    <t>Michi</t>
  </si>
  <si>
    <t>Ping</t>
  </si>
  <si>
    <t>Treyshaun</t>
  </si>
  <si>
    <t>Snocat</t>
  </si>
  <si>
    <t>Lokke</t>
  </si>
  <si>
    <t>TRNG86</t>
  </si>
  <si>
    <t>Mo</t>
  </si>
  <si>
    <t>Soren</t>
  </si>
  <si>
    <t>Shanlan</t>
  </si>
  <si>
    <t>Egbert</t>
  </si>
  <si>
    <t>bananaramawhoa</t>
  </si>
  <si>
    <t>Javon Walker</t>
  </si>
  <si>
    <t>Murka</t>
  </si>
  <si>
    <t>Nancy</t>
  </si>
  <si>
    <t>Hermione Grarger</t>
  </si>
  <si>
    <t>YOMAMA</t>
  </si>
  <si>
    <t>Joelle</t>
  </si>
  <si>
    <t>betty davis</t>
  </si>
  <si>
    <t>tjac</t>
  </si>
  <si>
    <t>Ann Leslie</t>
  </si>
  <si>
    <t>AAAA</t>
  </si>
  <si>
    <t>Trampolinist</t>
  </si>
  <si>
    <t>Hanau</t>
  </si>
  <si>
    <t>Juno88</t>
  </si>
  <si>
    <t>ishico</t>
  </si>
  <si>
    <t>SK35</t>
  </si>
  <si>
    <t>no grade</t>
  </si>
  <si>
    <t>Stan</t>
  </si>
  <si>
    <t>DarkAngel</t>
  </si>
  <si>
    <t>Cynara D</t>
  </si>
  <si>
    <t>kitsch</t>
  </si>
  <si>
    <t>Paul Porter</t>
  </si>
  <si>
    <t>CoquilleAlum04</t>
  </si>
  <si>
    <t>Munky</t>
  </si>
  <si>
    <t>Steve Miller</t>
  </si>
  <si>
    <t>nytowa</t>
  </si>
  <si>
    <t>DY</t>
  </si>
  <si>
    <t>drifter4twenty</t>
  </si>
  <si>
    <t>antonio</t>
  </si>
  <si>
    <t>inti85</t>
  </si>
  <si>
    <t>cupcake</t>
  </si>
  <si>
    <t>one1</t>
  </si>
  <si>
    <t>A-Crack</t>
  </si>
  <si>
    <t>My_Grades_Suck_Donkey</t>
  </si>
  <si>
    <t>sheo17</t>
  </si>
  <si>
    <t>Stacy</t>
  </si>
  <si>
    <t>bigblack</t>
  </si>
  <si>
    <t>Dawn</t>
  </si>
  <si>
    <t>roxz15</t>
  </si>
  <si>
    <t>The Godfather</t>
  </si>
  <si>
    <t>Paul Pierce</t>
  </si>
  <si>
    <t>Tom Brady</t>
  </si>
  <si>
    <t>Kobe 24</t>
  </si>
  <si>
    <t>Jane Doe</t>
  </si>
  <si>
    <t>Brian Johnson</t>
  </si>
  <si>
    <t>Jennifer Aniston</t>
  </si>
  <si>
    <t>turtle</t>
  </si>
  <si>
    <t>AChiO</t>
  </si>
  <si>
    <t>Pasty</t>
  </si>
  <si>
    <t>Starlet</t>
  </si>
  <si>
    <t>Tabasco</t>
  </si>
  <si>
    <t>George</t>
  </si>
  <si>
    <t>Sirius</t>
  </si>
  <si>
    <t>mrb1988</t>
  </si>
  <si>
    <t>JMB</t>
  </si>
  <si>
    <t>JMC</t>
  </si>
  <si>
    <t>Stella</t>
  </si>
  <si>
    <t>chd07</t>
  </si>
  <si>
    <t>Lilbrunette534</t>
  </si>
  <si>
    <t>H-Train</t>
  </si>
  <si>
    <t>  0728385</t>
  </si>
  <si>
    <t>CHARLIE</t>
  </si>
  <si>
    <t>monster</t>
  </si>
  <si>
    <t>Mickey</t>
  </si>
  <si>
    <t>Manolo</t>
  </si>
  <si>
    <t>James Banyan</t>
  </si>
  <si>
    <t>tank</t>
  </si>
  <si>
    <t>Nick Foster</t>
  </si>
  <si>
    <t>34387P</t>
  </si>
  <si>
    <t xml:space="preserve">T.D. Harry </t>
  </si>
  <si>
    <t>Sunshine</t>
  </si>
  <si>
    <t>soulsista87</t>
  </si>
  <si>
    <t>rach225</t>
  </si>
  <si>
    <t>Rostana</t>
  </si>
  <si>
    <t>McLovin</t>
  </si>
  <si>
    <t>fish</t>
  </si>
  <si>
    <t>Sable</t>
  </si>
  <si>
    <t>Jkit</t>
  </si>
  <si>
    <t>Volleyball28</t>
  </si>
  <si>
    <t>Scheherazade</t>
  </si>
  <si>
    <t>Aaaaaaaaaa</t>
  </si>
  <si>
    <t>Ekhatch88</t>
  </si>
  <si>
    <t>Butrous_Ghali</t>
  </si>
  <si>
    <t>Tiger Woods</t>
  </si>
  <si>
    <t>Vicky</t>
  </si>
  <si>
    <t>Katie Kent</t>
  </si>
  <si>
    <t>Icepirate</t>
  </si>
  <si>
    <t>James Bond</t>
  </si>
  <si>
    <t>Bubble Gum</t>
  </si>
  <si>
    <t>Young</t>
  </si>
  <si>
    <t>Juan Claude</t>
  </si>
  <si>
    <t>Jelly Belly!!</t>
  </si>
  <si>
    <t>Ginger Chocolate</t>
  </si>
  <si>
    <t>Haile Gebrselassie</t>
  </si>
  <si>
    <t>Shesh</t>
  </si>
  <si>
    <t>Peach</t>
  </si>
  <si>
    <t>Devi</t>
  </si>
  <si>
    <t>Hikomei</t>
  </si>
  <si>
    <t>Ryan</t>
  </si>
  <si>
    <t>TSY</t>
  </si>
  <si>
    <t>Bambi</t>
  </si>
  <si>
    <t>Sphereo22</t>
  </si>
  <si>
    <t>Paulette</t>
  </si>
  <si>
    <t>Axieldor</t>
  </si>
  <si>
    <t>Jack Johnson</t>
  </si>
  <si>
    <t>Newton</t>
  </si>
  <si>
    <t>Ning</t>
  </si>
  <si>
    <t>Golf6797788</t>
  </si>
  <si>
    <t>ZzzzBest</t>
  </si>
  <si>
    <t>no alias</t>
  </si>
  <si>
    <t>Chidamoyo</t>
  </si>
  <si>
    <t>Danish</t>
  </si>
  <si>
    <t>Htom Serveaux</t>
  </si>
  <si>
    <t>Jamie Bond</t>
  </si>
  <si>
    <t>Darwin</t>
  </si>
  <si>
    <t>Sun Devil</t>
  </si>
  <si>
    <t>Tony Romo</t>
  </si>
  <si>
    <t>Donut</t>
  </si>
  <si>
    <t>Mugatu</t>
  </si>
  <si>
    <t>Dave Matthews</t>
  </si>
  <si>
    <t>Magazine</t>
  </si>
  <si>
    <t>Supreme Dictator</t>
  </si>
  <si>
    <t>Black Chocolate</t>
  </si>
  <si>
    <t>Kimbo slice</t>
  </si>
  <si>
    <t>728707</t>
  </si>
  <si>
    <t>Garyr</t>
  </si>
  <si>
    <t>CordRanch</t>
  </si>
  <si>
    <t>Huskyfan20</t>
  </si>
  <si>
    <t>113JZ</t>
  </si>
  <si>
    <t>011789</t>
  </si>
  <si>
    <t>yasuzo</t>
  </si>
  <si>
    <t>KKHO</t>
  </si>
  <si>
    <t>Ludlowe</t>
  </si>
  <si>
    <t>0730072</t>
  </si>
  <si>
    <t>Kiyoharu</t>
  </si>
  <si>
    <t>Ace</t>
  </si>
  <si>
    <t>Eric Tran</t>
  </si>
  <si>
    <t>Frenchtoast51</t>
  </si>
  <si>
    <t>Margaret Klein</t>
  </si>
  <si>
    <t>No Grade</t>
  </si>
  <si>
    <t>Pearl</t>
  </si>
  <si>
    <t>Zenon</t>
  </si>
  <si>
    <t>magnolia9</t>
  </si>
  <si>
    <t>Mathias186</t>
  </si>
  <si>
    <t>HULA7</t>
  </si>
  <si>
    <t>NeonDietPepsi</t>
  </si>
  <si>
    <t>TURBO</t>
  </si>
  <si>
    <t>Toyota Camry</t>
  </si>
  <si>
    <t>Ryan Benoit</t>
  </si>
  <si>
    <t>Hope</t>
  </si>
  <si>
    <t>OnFirekidz</t>
  </si>
  <si>
    <t>Joe Johnson</t>
  </si>
  <si>
    <t>BO</t>
  </si>
  <si>
    <t>kreach</t>
  </si>
  <si>
    <t>Twinkie</t>
  </si>
  <si>
    <t>ysj</t>
  </si>
  <si>
    <t>Diana</t>
  </si>
  <si>
    <t>AAA</t>
  </si>
  <si>
    <t>dshiznit</t>
  </si>
  <si>
    <t>Penny Lane</t>
  </si>
  <si>
    <t>yoohoo</t>
  </si>
  <si>
    <t>gope</t>
  </si>
  <si>
    <t>S1535</t>
  </si>
  <si>
    <t>Kati Hoy</t>
  </si>
  <si>
    <t>Granola Cruncher</t>
  </si>
  <si>
    <t>mv010107</t>
  </si>
  <si>
    <t>beanie7189</t>
  </si>
  <si>
    <t>Bean</t>
  </si>
  <si>
    <t xml:space="preserve">In Class Quiz </t>
  </si>
  <si>
    <t>Alias</t>
  </si>
  <si>
    <t>E1 Scores</t>
  </si>
  <si>
    <t>E1 GPA</t>
  </si>
  <si>
    <t xml:space="preserve">E2 Scores </t>
  </si>
  <si>
    <t>E2 GPA</t>
  </si>
  <si>
    <t>Kobe Bryant</t>
  </si>
  <si>
    <t>Bex</t>
  </si>
  <si>
    <t>Orange</t>
  </si>
  <si>
    <t>Hanazawa</t>
  </si>
  <si>
    <t>Sex:Mexio7</t>
  </si>
  <si>
    <t>Elizabeth</t>
  </si>
  <si>
    <t>D-Money</t>
  </si>
  <si>
    <t>Dig Dug</t>
  </si>
  <si>
    <t>Animal Chin</t>
  </si>
  <si>
    <t>Joshay</t>
  </si>
  <si>
    <t>Patience</t>
  </si>
  <si>
    <t>Ladainian</t>
  </si>
  <si>
    <t>Lala99</t>
  </si>
  <si>
    <t>purpleggplant</t>
  </si>
  <si>
    <t>Sean Kemp</t>
  </si>
  <si>
    <t>Stardust Pennyface</t>
  </si>
  <si>
    <t>Baron</t>
  </si>
  <si>
    <t>Margaret</t>
  </si>
  <si>
    <t>YoshiG</t>
  </si>
  <si>
    <t>Yoshi</t>
  </si>
  <si>
    <t>Patrick</t>
  </si>
  <si>
    <t>Canuckfan</t>
  </si>
  <si>
    <t>Spartan</t>
  </si>
  <si>
    <t>Rough Rider</t>
  </si>
  <si>
    <t>Lady Eyre</t>
  </si>
  <si>
    <t>mymaek5</t>
  </si>
  <si>
    <t>captainmorgan</t>
  </si>
  <si>
    <t>trharris</t>
  </si>
  <si>
    <t>Leonardo Abelondo</t>
  </si>
  <si>
    <t>senkawa</t>
  </si>
  <si>
    <t>Mondale</t>
  </si>
  <si>
    <t>smrtfunn</t>
  </si>
  <si>
    <t>Harrball</t>
  </si>
  <si>
    <t>shello</t>
  </si>
  <si>
    <t>George Foreman</t>
  </si>
  <si>
    <t>Vica</t>
  </si>
  <si>
    <t>alberto</t>
  </si>
  <si>
    <t>dumbest kid in the class</t>
  </si>
  <si>
    <t>recon</t>
  </si>
  <si>
    <t>Mia</t>
  </si>
  <si>
    <t>Blake</t>
  </si>
  <si>
    <t>Zomma</t>
  </si>
  <si>
    <t>lavenderM</t>
  </si>
  <si>
    <t>thekid</t>
  </si>
  <si>
    <t>Super Woman</t>
  </si>
  <si>
    <t>arcade</t>
  </si>
  <si>
    <t>Dancing Panda</t>
  </si>
  <si>
    <t>----</t>
  </si>
  <si>
    <t>GLOC253</t>
  </si>
  <si>
    <t>sparrow</t>
  </si>
  <si>
    <t>BTB</t>
  </si>
  <si>
    <t>Hammer</t>
  </si>
  <si>
    <t>SoljaBoy</t>
  </si>
  <si>
    <t>dk</t>
  </si>
  <si>
    <t>Luna</t>
  </si>
  <si>
    <t>Herbert</t>
  </si>
  <si>
    <t>Dorothy Dandridge</t>
  </si>
  <si>
    <t>Roy</t>
  </si>
  <si>
    <t>tripoli1</t>
  </si>
  <si>
    <t>JohnD256</t>
  </si>
  <si>
    <t>Bob Keslo</t>
  </si>
  <si>
    <t>Calvino</t>
  </si>
  <si>
    <t>VJ Way</t>
  </si>
  <si>
    <t>mabes</t>
  </si>
  <si>
    <t>Jono</t>
  </si>
  <si>
    <t>Veronica</t>
  </si>
  <si>
    <t>overcome</t>
  </si>
  <si>
    <t>Molly</t>
  </si>
  <si>
    <t>SinginD</t>
  </si>
  <si>
    <t>Wade28</t>
  </si>
  <si>
    <t>Lebron23</t>
  </si>
  <si>
    <t>Ophelia</t>
  </si>
  <si>
    <t>jesslm</t>
  </si>
  <si>
    <t>Maverick</t>
  </si>
  <si>
    <t>Fig</t>
  </si>
  <si>
    <t>Wiz</t>
  </si>
  <si>
    <t>Rphi1177</t>
  </si>
  <si>
    <t>Priceme2</t>
  </si>
  <si>
    <t>Azusy</t>
  </si>
  <si>
    <t>tinaw</t>
  </si>
  <si>
    <t>Summer</t>
  </si>
  <si>
    <t>Quiz Score</t>
  </si>
  <si>
    <t xml:space="preserve">E3 Scores </t>
  </si>
  <si>
    <t>E3 GPA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</si>
</sst>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_ "/>
    <numFmt numFmtId="177" formatCode="0.00_);[Red]\(0.00\)"/>
    <numFmt numFmtId="178" formatCode="0.0_ "/>
    <numFmt numFmtId="179" formatCode="0_ "/>
    <numFmt numFmtId="180" formatCode="0.0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28"/>
      <name val="Times New Roman"/>
      <family val="1"/>
    </font>
    <font>
      <i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shrinkToFit="1"/>
    </xf>
    <xf numFmtId="180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>
      <selection activeCell="A2" sqref="A2:I289"/>
    </sheetView>
  </sheetViews>
  <sheetFormatPr defaultColWidth="9.00390625" defaultRowHeight="16.5"/>
  <cols>
    <col min="1" max="1" width="15.50390625" style="9" customWidth="1"/>
    <col min="2" max="2" width="10.875" style="27" customWidth="1"/>
    <col min="3" max="3" width="7.50390625" style="13" customWidth="1"/>
    <col min="4" max="4" width="11.125" style="27" customWidth="1"/>
    <col min="5" max="7" width="11.125" style="13" customWidth="1"/>
    <col min="8" max="8" width="11.125" style="17" customWidth="1"/>
    <col min="9" max="16384" width="9.00390625" style="9" customWidth="1"/>
  </cols>
  <sheetData>
    <row r="1" spans="1:9" ht="12.75">
      <c r="A1" s="2" t="s">
        <v>190</v>
      </c>
      <c r="B1" s="24" t="s">
        <v>191</v>
      </c>
      <c r="C1" s="23" t="s">
        <v>192</v>
      </c>
      <c r="D1" s="24" t="s">
        <v>193</v>
      </c>
      <c r="E1" s="23" t="s">
        <v>194</v>
      </c>
      <c r="F1" s="24" t="s">
        <v>277</v>
      </c>
      <c r="G1" s="23" t="s">
        <v>278</v>
      </c>
      <c r="H1" s="8" t="s">
        <v>189</v>
      </c>
      <c r="I1" s="2" t="s">
        <v>276</v>
      </c>
    </row>
    <row r="2" spans="1:9" ht="12.75">
      <c r="A2" s="14">
        <v>2055</v>
      </c>
      <c r="B2" s="25">
        <v>64</v>
      </c>
      <c r="C2" s="12">
        <v>3</v>
      </c>
      <c r="D2" s="25">
        <v>73</v>
      </c>
      <c r="E2" s="13">
        <v>3.2</v>
      </c>
      <c r="H2" s="30">
        <v>0</v>
      </c>
      <c r="I2" s="6">
        <v>0.17</v>
      </c>
    </row>
    <row r="3" spans="1:9" ht="12.75">
      <c r="A3" s="3">
        <v>3339</v>
      </c>
      <c r="B3" s="25">
        <f>11+17+13+12+4</f>
        <v>57</v>
      </c>
      <c r="C3" s="12">
        <v>2.9</v>
      </c>
      <c r="D3" s="25">
        <f>18+14+17+21+4</f>
        <v>74</v>
      </c>
      <c r="E3" s="13">
        <v>3.2</v>
      </c>
      <c r="H3" s="28">
        <v>0</v>
      </c>
      <c r="I3" s="9">
        <v>0.15</v>
      </c>
    </row>
    <row r="4" spans="1:9" ht="12.75">
      <c r="A4" s="18">
        <v>4444</v>
      </c>
      <c r="B4" s="26">
        <v>56</v>
      </c>
      <c r="C4" s="19">
        <v>2.9</v>
      </c>
      <c r="D4" s="26">
        <v>2.8</v>
      </c>
      <c r="E4" s="19">
        <v>2.8</v>
      </c>
      <c r="F4" s="19"/>
      <c r="G4" s="19"/>
      <c r="H4" s="29">
        <v>0.3</v>
      </c>
      <c r="I4" s="18">
        <v>0.1</v>
      </c>
    </row>
    <row r="5" spans="1:9" ht="12.75">
      <c r="A5" s="18">
        <v>50888</v>
      </c>
      <c r="B5" s="26">
        <v>35</v>
      </c>
      <c r="C5" s="19">
        <v>2</v>
      </c>
      <c r="D5" s="26">
        <v>3</v>
      </c>
      <c r="E5" s="19">
        <v>3</v>
      </c>
      <c r="F5" s="19"/>
      <c r="G5" s="19"/>
      <c r="H5" s="29">
        <v>0.3</v>
      </c>
      <c r="I5" s="18">
        <v>0.1</v>
      </c>
    </row>
    <row r="6" spans="1:9" ht="12.75">
      <c r="A6" s="18">
        <v>60989</v>
      </c>
      <c r="B6" s="26">
        <v>50</v>
      </c>
      <c r="C6" s="19">
        <v>2.7</v>
      </c>
      <c r="D6" s="26">
        <v>2.7</v>
      </c>
      <c r="E6" s="19">
        <v>2.7</v>
      </c>
      <c r="F6" s="19"/>
      <c r="G6" s="19"/>
      <c r="H6" s="29">
        <v>0</v>
      </c>
      <c r="I6" s="18">
        <v>0.1</v>
      </c>
    </row>
    <row r="7" spans="1:9" ht="12.75">
      <c r="A7" s="14">
        <v>91588</v>
      </c>
      <c r="B7" s="25">
        <v>65</v>
      </c>
      <c r="C7" s="12">
        <v>3.1</v>
      </c>
      <c r="D7" s="25">
        <v>53</v>
      </c>
      <c r="E7" s="13">
        <v>2.7</v>
      </c>
      <c r="H7" s="30">
        <v>0</v>
      </c>
      <c r="I7" s="6">
        <v>0.17</v>
      </c>
    </row>
    <row r="8" spans="1:8" ht="12.75">
      <c r="A8" s="3">
        <v>96706</v>
      </c>
      <c r="B8" s="25" t="s">
        <v>37</v>
      </c>
      <c r="C8" s="12" t="s">
        <v>37</v>
      </c>
      <c r="D8" s="25" t="s">
        <v>37</v>
      </c>
      <c r="E8" s="13" t="s">
        <v>37</v>
      </c>
      <c r="H8" s="28">
        <v>0</v>
      </c>
    </row>
    <row r="9" spans="1:9" ht="12.75">
      <c r="A9" s="1">
        <v>725741</v>
      </c>
      <c r="B9" s="25">
        <v>42</v>
      </c>
      <c r="C9" s="12">
        <v>2.3</v>
      </c>
      <c r="D9" s="25">
        <v>66</v>
      </c>
      <c r="E9" s="13">
        <v>3</v>
      </c>
      <c r="H9" s="30">
        <v>0</v>
      </c>
      <c r="I9" s="6">
        <v>0.08</v>
      </c>
    </row>
    <row r="10" spans="1:9" ht="12.75">
      <c r="A10" s="1">
        <v>740541</v>
      </c>
      <c r="B10" s="25">
        <v>56</v>
      </c>
      <c r="C10" s="12">
        <v>2.9</v>
      </c>
      <c r="D10" s="25" t="s">
        <v>160</v>
      </c>
      <c r="E10" s="13" t="s">
        <v>160</v>
      </c>
      <c r="H10" s="30">
        <v>0</v>
      </c>
      <c r="I10" s="6">
        <v>0.01</v>
      </c>
    </row>
    <row r="11" spans="1:9" ht="12.75">
      <c r="A11" s="18">
        <v>2583888</v>
      </c>
      <c r="B11" s="26">
        <v>76</v>
      </c>
      <c r="C11" s="19">
        <v>3.4</v>
      </c>
      <c r="D11" s="26">
        <v>3.9</v>
      </c>
      <c r="E11" s="19">
        <v>3.9</v>
      </c>
      <c r="F11" s="19"/>
      <c r="G11" s="19"/>
      <c r="H11" s="29">
        <v>0.3</v>
      </c>
      <c r="I11" s="18">
        <v>0.3</v>
      </c>
    </row>
    <row r="12" spans="1:9" ht="12.75">
      <c r="A12" s="21" t="s">
        <v>242</v>
      </c>
      <c r="B12" s="26">
        <v>57</v>
      </c>
      <c r="C12" s="19">
        <v>2.9</v>
      </c>
      <c r="D12" s="26"/>
      <c r="E12" s="19"/>
      <c r="F12" s="19"/>
      <c r="G12" s="19"/>
      <c r="H12" s="29">
        <v>0.3</v>
      </c>
      <c r="I12" s="20">
        <v>0.13199999999999998</v>
      </c>
    </row>
    <row r="13" spans="1:9" ht="12.75">
      <c r="A13" s="21" t="s">
        <v>242</v>
      </c>
      <c r="B13" s="26">
        <v>39</v>
      </c>
      <c r="C13" s="19">
        <v>2.1</v>
      </c>
      <c r="D13" s="26">
        <v>39</v>
      </c>
      <c r="E13" s="19">
        <v>2.2</v>
      </c>
      <c r="F13" s="19"/>
      <c r="G13" s="19"/>
      <c r="H13" s="29">
        <v>0.3</v>
      </c>
      <c r="I13" s="20">
        <v>0.05</v>
      </c>
    </row>
    <row r="14" spans="1:9" ht="12.75">
      <c r="A14" s="21" t="s">
        <v>242</v>
      </c>
      <c r="B14" s="26">
        <v>53</v>
      </c>
      <c r="C14" s="19">
        <v>2.8</v>
      </c>
      <c r="D14" s="26">
        <v>54</v>
      </c>
      <c r="E14" s="19">
        <v>2.7</v>
      </c>
      <c r="F14" s="19"/>
      <c r="G14" s="19"/>
      <c r="H14" s="30">
        <v>0</v>
      </c>
      <c r="I14" s="20">
        <v>0.027000000000000024</v>
      </c>
    </row>
    <row r="15" spans="1:9" ht="12.75">
      <c r="A15" s="21" t="s">
        <v>242</v>
      </c>
      <c r="B15" s="26">
        <v>69</v>
      </c>
      <c r="C15" s="19">
        <v>3.2</v>
      </c>
      <c r="D15" s="26">
        <v>74</v>
      </c>
      <c r="E15" s="19">
        <v>3.2</v>
      </c>
      <c r="F15" s="19"/>
      <c r="G15" s="19"/>
      <c r="H15" s="30">
        <v>0</v>
      </c>
      <c r="I15" s="20">
        <v>0.196</v>
      </c>
    </row>
    <row r="16" spans="1:9" ht="12.75">
      <c r="A16" s="21" t="s">
        <v>242</v>
      </c>
      <c r="B16" s="26">
        <v>86</v>
      </c>
      <c r="C16" s="19"/>
      <c r="D16" s="26">
        <v>75</v>
      </c>
      <c r="E16" s="19"/>
      <c r="F16" s="19"/>
      <c r="G16" s="19"/>
      <c r="H16" s="30">
        <v>0.3</v>
      </c>
      <c r="I16" s="20">
        <v>0.248</v>
      </c>
    </row>
    <row r="17" spans="1:9" ht="12.75">
      <c r="A17" s="21" t="s">
        <v>242</v>
      </c>
      <c r="B17" s="26">
        <v>61</v>
      </c>
      <c r="C17" s="19">
        <v>3</v>
      </c>
      <c r="D17" s="26">
        <v>63</v>
      </c>
      <c r="E17" s="19">
        <v>2.9</v>
      </c>
      <c r="F17" s="19"/>
      <c r="G17" s="19"/>
      <c r="H17" s="30">
        <v>0.4</v>
      </c>
      <c r="I17" s="20">
        <v>0.07899999999999999</v>
      </c>
    </row>
    <row r="18" spans="1:9" ht="12.75">
      <c r="A18" s="5" t="s">
        <v>81</v>
      </c>
      <c r="B18" s="25">
        <v>47</v>
      </c>
      <c r="C18" s="12">
        <v>2.5</v>
      </c>
      <c r="D18" s="25">
        <v>53</v>
      </c>
      <c r="E18" s="12">
        <v>2.7</v>
      </c>
      <c r="F18" s="12"/>
      <c r="G18" s="12"/>
      <c r="H18" s="30">
        <v>0</v>
      </c>
      <c r="I18" s="6">
        <v>0.1384375</v>
      </c>
    </row>
    <row r="19" spans="1:9" ht="12.75">
      <c r="A19" s="14" t="s">
        <v>150</v>
      </c>
      <c r="B19" s="25">
        <v>65</v>
      </c>
      <c r="C19" s="12">
        <v>3.1</v>
      </c>
      <c r="D19" s="25">
        <v>68</v>
      </c>
      <c r="E19" s="13">
        <v>3</v>
      </c>
      <c r="H19" s="30">
        <v>0.2</v>
      </c>
      <c r="I19" s="6">
        <v>0.27</v>
      </c>
    </row>
    <row r="20" spans="1:9" ht="12.75">
      <c r="A20" s="14" t="s">
        <v>154</v>
      </c>
      <c r="B20" s="25">
        <v>45</v>
      </c>
      <c r="C20" s="12">
        <v>2.5</v>
      </c>
      <c r="D20" s="25">
        <v>50</v>
      </c>
      <c r="E20" s="13">
        <v>2.6</v>
      </c>
      <c r="H20" s="30">
        <v>0.4</v>
      </c>
      <c r="I20" s="6">
        <v>0.22</v>
      </c>
    </row>
    <row r="21" spans="1:9" ht="12.75">
      <c r="A21" s="14" t="s">
        <v>149</v>
      </c>
      <c r="B21" s="25">
        <v>64</v>
      </c>
      <c r="C21" s="12">
        <v>3</v>
      </c>
      <c r="D21" s="25">
        <v>71</v>
      </c>
      <c r="E21" s="13">
        <v>3.1</v>
      </c>
      <c r="H21" s="30">
        <v>0</v>
      </c>
      <c r="I21" s="6">
        <v>0.25</v>
      </c>
    </row>
    <row r="22" spans="1:9" ht="12.75">
      <c r="A22" s="1" t="s">
        <v>89</v>
      </c>
      <c r="B22" s="25">
        <v>49</v>
      </c>
      <c r="C22" s="12">
        <v>2.6</v>
      </c>
      <c r="D22" s="25">
        <v>71</v>
      </c>
      <c r="E22" s="12">
        <v>3.1</v>
      </c>
      <c r="F22" s="12"/>
      <c r="G22" s="12"/>
      <c r="H22" s="30">
        <v>0</v>
      </c>
      <c r="I22" s="6">
        <v>0.1825</v>
      </c>
    </row>
    <row r="23" spans="1:9" ht="12.75">
      <c r="A23" s="11" t="s">
        <v>145</v>
      </c>
      <c r="B23" s="25">
        <v>75</v>
      </c>
      <c r="C23" s="12">
        <v>3.4</v>
      </c>
      <c r="D23" s="25">
        <v>63</v>
      </c>
      <c r="E23" s="13">
        <v>2.9</v>
      </c>
      <c r="H23" s="30">
        <v>0</v>
      </c>
      <c r="I23" s="6">
        <v>0.15</v>
      </c>
    </row>
    <row r="24" spans="1:9" ht="12.75">
      <c r="A24" s="14" t="s">
        <v>178</v>
      </c>
      <c r="B24" s="25">
        <v>58</v>
      </c>
      <c r="C24" s="12">
        <v>2.9</v>
      </c>
      <c r="D24" s="25">
        <v>53</v>
      </c>
      <c r="E24" s="13">
        <v>2.7</v>
      </c>
      <c r="H24" s="30">
        <v>0</v>
      </c>
      <c r="I24" s="6">
        <v>0.11</v>
      </c>
    </row>
    <row r="25" spans="1:9" ht="12.75">
      <c r="A25" s="3" t="s">
        <v>31</v>
      </c>
      <c r="B25" s="25">
        <f>18+20+14+22+4</f>
        <v>78</v>
      </c>
      <c r="C25" s="12">
        <v>3.5</v>
      </c>
      <c r="D25" s="25">
        <f>16+18+9+21+4</f>
        <v>68</v>
      </c>
      <c r="E25" s="13">
        <v>3</v>
      </c>
      <c r="H25" s="28">
        <v>0</v>
      </c>
      <c r="I25" s="9">
        <v>0.2</v>
      </c>
    </row>
    <row r="26" spans="1:9" ht="12.75">
      <c r="A26" s="5" t="s">
        <v>101</v>
      </c>
      <c r="B26" s="25">
        <v>60</v>
      </c>
      <c r="C26" s="12">
        <v>3</v>
      </c>
      <c r="D26" s="25">
        <v>69</v>
      </c>
      <c r="E26" s="12">
        <v>3</v>
      </c>
      <c r="F26" s="12"/>
      <c r="G26" s="12"/>
      <c r="H26" s="30">
        <v>0.2</v>
      </c>
      <c r="I26" s="10">
        <v>0.1</v>
      </c>
    </row>
    <row r="27" spans="1:9" ht="12.75">
      <c r="A27" s="14" t="s">
        <v>156</v>
      </c>
      <c r="B27" s="25">
        <v>44</v>
      </c>
      <c r="C27" s="12">
        <v>2.4</v>
      </c>
      <c r="D27" s="25">
        <v>55</v>
      </c>
      <c r="E27" s="13">
        <v>2.7</v>
      </c>
      <c r="H27" s="30">
        <v>0</v>
      </c>
      <c r="I27" s="6">
        <v>0.04</v>
      </c>
    </row>
    <row r="28" spans="1:9" ht="12.75">
      <c r="A28" s="5" t="s">
        <v>68</v>
      </c>
      <c r="B28" s="25">
        <v>44</v>
      </c>
      <c r="C28" s="12">
        <v>2.4</v>
      </c>
      <c r="D28" s="25">
        <v>59</v>
      </c>
      <c r="E28" s="12">
        <v>2.8</v>
      </c>
      <c r="F28" s="12"/>
      <c r="G28" s="12"/>
      <c r="H28" s="30">
        <v>0.1</v>
      </c>
      <c r="I28" s="10">
        <v>0.13375</v>
      </c>
    </row>
    <row r="29" spans="1:9" ht="12.75">
      <c r="A29" s="5" t="s">
        <v>53</v>
      </c>
      <c r="B29" s="25">
        <v>54</v>
      </c>
      <c r="C29" s="12">
        <v>2.8</v>
      </c>
      <c r="D29" s="25">
        <v>54</v>
      </c>
      <c r="E29" s="12">
        <v>2.7</v>
      </c>
      <c r="F29" s="12"/>
      <c r="G29" s="12"/>
      <c r="H29" s="30">
        <v>0.3</v>
      </c>
      <c r="I29" s="10">
        <v>0.173125</v>
      </c>
    </row>
    <row r="30" spans="1:9" ht="12.75">
      <c r="A30" s="18" t="s">
        <v>231</v>
      </c>
      <c r="B30" s="26">
        <v>46</v>
      </c>
      <c r="C30" s="19">
        <v>2.5</v>
      </c>
      <c r="D30" s="26">
        <v>2.6</v>
      </c>
      <c r="E30" s="19">
        <v>2.6</v>
      </c>
      <c r="F30" s="19"/>
      <c r="G30" s="19"/>
      <c r="H30" s="29">
        <v>0</v>
      </c>
      <c r="I30" s="18">
        <v>0.2</v>
      </c>
    </row>
    <row r="31" spans="1:9" ht="12.75">
      <c r="A31" s="18" t="s">
        <v>203</v>
      </c>
      <c r="B31" s="26">
        <v>71</v>
      </c>
      <c r="C31" s="19">
        <v>3.2</v>
      </c>
      <c r="D31" s="26">
        <v>3.1</v>
      </c>
      <c r="E31" s="19">
        <v>3.1</v>
      </c>
      <c r="F31" s="19"/>
      <c r="G31" s="19"/>
      <c r="H31" s="29">
        <v>0</v>
      </c>
      <c r="I31" s="18">
        <v>0.2</v>
      </c>
    </row>
    <row r="32" spans="1:9" ht="12.75">
      <c r="A32" s="3" t="s">
        <v>30</v>
      </c>
      <c r="B32" s="25">
        <f>16+11+10+0+4</f>
        <v>41</v>
      </c>
      <c r="C32" s="12">
        <v>2.3</v>
      </c>
      <c r="D32" s="25">
        <f>9+6+14+20+4</f>
        <v>53</v>
      </c>
      <c r="E32" s="13">
        <v>2.7</v>
      </c>
      <c r="H32" s="28">
        <v>0</v>
      </c>
      <c r="I32" s="9">
        <v>0.05</v>
      </c>
    </row>
    <row r="33" spans="1:9" ht="12.75">
      <c r="A33" s="3" t="s">
        <v>4</v>
      </c>
      <c r="B33" s="25">
        <f>19+18+15+23+4</f>
        <v>79</v>
      </c>
      <c r="C33" s="12">
        <v>3.5</v>
      </c>
      <c r="D33" s="25">
        <f>16+11+24+14+4</f>
        <v>69</v>
      </c>
      <c r="E33" s="13">
        <v>3</v>
      </c>
      <c r="H33" s="28">
        <v>0</v>
      </c>
      <c r="I33" s="9">
        <v>0.3</v>
      </c>
    </row>
    <row r="34" spans="1:9" ht="12.75">
      <c r="A34" s="3" t="s">
        <v>1</v>
      </c>
      <c r="B34" s="25">
        <f>11+15+8+9+4</f>
        <v>47</v>
      </c>
      <c r="C34" s="12">
        <v>2.5</v>
      </c>
      <c r="D34" s="25">
        <f>12+13+21+9+4</f>
        <v>59</v>
      </c>
      <c r="E34" s="13">
        <v>2.8</v>
      </c>
      <c r="H34" s="28">
        <v>0</v>
      </c>
      <c r="I34" s="9">
        <v>0.1</v>
      </c>
    </row>
    <row r="35" spans="1:9" ht="12.75">
      <c r="A35" s="5" t="s">
        <v>49</v>
      </c>
      <c r="B35" s="25">
        <v>52</v>
      </c>
      <c r="C35" s="12">
        <v>2.7</v>
      </c>
      <c r="D35" s="25">
        <v>48</v>
      </c>
      <c r="E35" s="12">
        <v>2.5</v>
      </c>
      <c r="F35" s="12"/>
      <c r="G35" s="12"/>
      <c r="H35" s="30">
        <v>0.4</v>
      </c>
      <c r="I35" s="10">
        <v>0.184375</v>
      </c>
    </row>
    <row r="36" spans="1:9" ht="12.75">
      <c r="A36" s="18" t="s">
        <v>240</v>
      </c>
      <c r="B36" s="26">
        <v>42</v>
      </c>
      <c r="C36" s="19">
        <v>2.3</v>
      </c>
      <c r="D36" s="26">
        <v>39</v>
      </c>
      <c r="E36" s="19">
        <v>2.2</v>
      </c>
      <c r="F36" s="19"/>
      <c r="G36" s="19"/>
      <c r="H36" s="29">
        <v>0</v>
      </c>
      <c r="I36" s="20">
        <v>0.05</v>
      </c>
    </row>
    <row r="37" spans="1:9" ht="12.75">
      <c r="A37" s="5" t="s">
        <v>124</v>
      </c>
      <c r="B37" s="25">
        <v>95</v>
      </c>
      <c r="C37" s="12">
        <v>4</v>
      </c>
      <c r="D37" s="25">
        <v>84</v>
      </c>
      <c r="E37" s="12">
        <v>3.8</v>
      </c>
      <c r="F37" s="12"/>
      <c r="G37" s="12"/>
      <c r="H37" s="30">
        <v>0.2</v>
      </c>
      <c r="I37" s="10">
        <v>0.2</v>
      </c>
    </row>
    <row r="38" spans="1:9" ht="12.75">
      <c r="A38" s="21" t="s">
        <v>273</v>
      </c>
      <c r="B38" s="26">
        <v>49</v>
      </c>
      <c r="C38" s="19">
        <v>2.6</v>
      </c>
      <c r="D38" s="26">
        <v>44</v>
      </c>
      <c r="E38" s="19">
        <v>2.4</v>
      </c>
      <c r="F38" s="19"/>
      <c r="G38" s="19"/>
      <c r="H38" s="30">
        <v>0</v>
      </c>
      <c r="I38" s="20">
        <v>0.3</v>
      </c>
    </row>
    <row r="39" spans="1:9" ht="12.75">
      <c r="A39" s="5" t="s">
        <v>121</v>
      </c>
      <c r="B39" s="25">
        <v>76</v>
      </c>
      <c r="C39" s="12">
        <v>3.4</v>
      </c>
      <c r="D39" s="25">
        <v>69</v>
      </c>
      <c r="E39" s="12">
        <v>3</v>
      </c>
      <c r="F39" s="12"/>
      <c r="G39" s="12"/>
      <c r="H39" s="30">
        <v>0.3</v>
      </c>
      <c r="I39" s="10">
        <v>0.3</v>
      </c>
    </row>
    <row r="40" spans="1:9" ht="12.75">
      <c r="A40" s="3" t="s">
        <v>21</v>
      </c>
      <c r="B40" s="25">
        <f>10+17+18+12+4</f>
        <v>61</v>
      </c>
      <c r="C40" s="12">
        <v>3</v>
      </c>
      <c r="D40" s="25">
        <f>22+8+12+24+4</f>
        <v>70</v>
      </c>
      <c r="E40" s="13">
        <v>3.1</v>
      </c>
      <c r="H40" s="28">
        <v>0</v>
      </c>
      <c r="I40" s="9">
        <v>0.3</v>
      </c>
    </row>
    <row r="41" spans="1:9" ht="12.75">
      <c r="A41" s="18" t="s">
        <v>211</v>
      </c>
      <c r="B41" s="26">
        <v>58</v>
      </c>
      <c r="C41" s="19">
        <v>2.9</v>
      </c>
      <c r="D41" s="26">
        <v>2.6</v>
      </c>
      <c r="E41" s="19">
        <v>2.6</v>
      </c>
      <c r="F41" s="19"/>
      <c r="G41" s="19"/>
      <c r="H41" s="29">
        <v>0</v>
      </c>
      <c r="I41" s="18">
        <v>0.1</v>
      </c>
    </row>
    <row r="42" spans="1:9" ht="12.75">
      <c r="A42" s="14" t="s">
        <v>188</v>
      </c>
      <c r="B42" s="25">
        <v>69</v>
      </c>
      <c r="C42" s="12">
        <v>3.2</v>
      </c>
      <c r="D42" s="25">
        <v>59</v>
      </c>
      <c r="E42" s="13">
        <v>2.8</v>
      </c>
      <c r="H42" s="30">
        <v>0.3</v>
      </c>
      <c r="I42" s="6">
        <v>0.14</v>
      </c>
    </row>
    <row r="43" spans="1:9" ht="12.75">
      <c r="A43" s="16" t="s">
        <v>187</v>
      </c>
      <c r="B43" s="25">
        <v>68</v>
      </c>
      <c r="C43" s="12">
        <v>3.2</v>
      </c>
      <c r="D43" s="25">
        <v>83</v>
      </c>
      <c r="E43" s="13">
        <v>3.7</v>
      </c>
      <c r="H43" s="30">
        <v>0</v>
      </c>
      <c r="I43" s="6">
        <v>0.2</v>
      </c>
    </row>
    <row r="44" spans="1:9" ht="12.75">
      <c r="A44" s="3" t="s">
        <v>28</v>
      </c>
      <c r="B44" s="25">
        <f>22+17+22+18+4</f>
        <v>83</v>
      </c>
      <c r="C44" s="12">
        <v>3.6</v>
      </c>
      <c r="D44" s="25">
        <f>16+24+19+16+4</f>
        <v>79</v>
      </c>
      <c r="E44" s="13">
        <v>3.5</v>
      </c>
      <c r="H44" s="28">
        <v>0.3</v>
      </c>
      <c r="I44" s="9">
        <v>0.25</v>
      </c>
    </row>
    <row r="45" spans="1:9" ht="12.75">
      <c r="A45" s="18" t="s">
        <v>196</v>
      </c>
      <c r="B45" s="26">
        <v>79</v>
      </c>
      <c r="C45" s="19">
        <v>3.5</v>
      </c>
      <c r="D45" s="26">
        <v>3.2</v>
      </c>
      <c r="E45" s="19">
        <v>3.2</v>
      </c>
      <c r="F45" s="19"/>
      <c r="G45" s="19"/>
      <c r="H45" s="29">
        <v>0.4</v>
      </c>
      <c r="I45" s="18">
        <v>0.1</v>
      </c>
    </row>
    <row r="46" spans="1:9" ht="12.75">
      <c r="A46" s="5" t="s">
        <v>57</v>
      </c>
      <c r="B46" s="25">
        <v>41</v>
      </c>
      <c r="C46" s="12">
        <v>2.3</v>
      </c>
      <c r="D46" s="25">
        <v>50</v>
      </c>
      <c r="E46" s="12">
        <v>2.6</v>
      </c>
      <c r="F46" s="12"/>
      <c r="G46" s="12"/>
      <c r="H46" s="30">
        <v>0</v>
      </c>
      <c r="I46" s="10">
        <v>0.1390625</v>
      </c>
    </row>
    <row r="47" spans="1:9" ht="12.75">
      <c r="A47" s="5" t="s">
        <v>143</v>
      </c>
      <c r="B47" s="25">
        <v>80</v>
      </c>
      <c r="C47" s="12">
        <v>3.6</v>
      </c>
      <c r="D47" s="25">
        <v>78</v>
      </c>
      <c r="E47" s="12">
        <v>3.4</v>
      </c>
      <c r="F47" s="12"/>
      <c r="G47" s="12"/>
      <c r="H47" s="30">
        <v>0</v>
      </c>
      <c r="I47" s="10">
        <v>0.3</v>
      </c>
    </row>
    <row r="48" spans="1:9" ht="12.75">
      <c r="A48" s="18" t="s">
        <v>235</v>
      </c>
      <c r="B48" s="26">
        <v>55</v>
      </c>
      <c r="C48" s="19">
        <v>2.8</v>
      </c>
      <c r="D48" s="26">
        <v>2.9</v>
      </c>
      <c r="E48" s="19">
        <v>2.9</v>
      </c>
      <c r="F48" s="19"/>
      <c r="G48" s="19"/>
      <c r="H48" s="29">
        <v>0</v>
      </c>
      <c r="I48" s="18">
        <v>0</v>
      </c>
    </row>
    <row r="49" spans="1:9" ht="12.75">
      <c r="A49" s="16" t="s">
        <v>173</v>
      </c>
      <c r="B49" s="25">
        <v>44</v>
      </c>
      <c r="C49" s="12">
        <v>2.4</v>
      </c>
      <c r="D49" s="25">
        <v>43</v>
      </c>
      <c r="E49" s="13">
        <v>2.4</v>
      </c>
      <c r="H49" s="30">
        <v>0</v>
      </c>
      <c r="I49" s="6">
        <v>0.14</v>
      </c>
    </row>
    <row r="50" spans="1:9" ht="12.75">
      <c r="A50" s="18" t="s">
        <v>255</v>
      </c>
      <c r="B50" s="26">
        <v>73</v>
      </c>
      <c r="C50" s="19">
        <v>3.3</v>
      </c>
      <c r="D50" s="26">
        <v>87</v>
      </c>
      <c r="E50" s="19">
        <v>3.9</v>
      </c>
      <c r="F50" s="19"/>
      <c r="G50" s="19"/>
      <c r="H50" s="29">
        <v>0.4</v>
      </c>
      <c r="I50" s="20">
        <v>0.3</v>
      </c>
    </row>
    <row r="51" spans="1:9" ht="12.75">
      <c r="A51" s="3" t="s">
        <v>3</v>
      </c>
      <c r="B51" s="25">
        <f>8+10+20+19+4-1</f>
        <v>60</v>
      </c>
      <c r="C51" s="12">
        <v>3</v>
      </c>
      <c r="D51" s="25">
        <f>17+17+13+24+4</f>
        <v>75</v>
      </c>
      <c r="E51" s="13">
        <v>3.3</v>
      </c>
      <c r="H51" s="28">
        <v>0.3</v>
      </c>
      <c r="I51" s="9">
        <v>0.25</v>
      </c>
    </row>
    <row r="52" spans="1:9" ht="12.75">
      <c r="A52" s="4" t="s">
        <v>65</v>
      </c>
      <c r="B52" s="25">
        <v>58</v>
      </c>
      <c r="C52" s="12">
        <v>2.9</v>
      </c>
      <c r="D52" s="25">
        <v>59</v>
      </c>
      <c r="E52" s="12">
        <v>2.8</v>
      </c>
      <c r="F52" s="12"/>
      <c r="G52" s="12"/>
      <c r="H52" s="30">
        <v>0</v>
      </c>
      <c r="I52" s="10">
        <v>0.2184375</v>
      </c>
    </row>
    <row r="53" spans="1:9" ht="12.75">
      <c r="A53" s="18" t="s">
        <v>245</v>
      </c>
      <c r="B53" s="26">
        <v>74</v>
      </c>
      <c r="C53" s="19">
        <v>3.3</v>
      </c>
      <c r="D53" s="26">
        <v>79</v>
      </c>
      <c r="E53" s="19">
        <v>3.5</v>
      </c>
      <c r="F53" s="19"/>
      <c r="G53" s="19"/>
      <c r="H53" s="29">
        <v>0.4</v>
      </c>
      <c r="I53" s="20">
        <v>0.27199999999999996</v>
      </c>
    </row>
    <row r="54" spans="1:9" ht="12.75">
      <c r="A54" s="5" t="s">
        <v>109</v>
      </c>
      <c r="B54" s="25">
        <v>41</v>
      </c>
      <c r="C54" s="12">
        <v>2.3</v>
      </c>
      <c r="D54" s="25">
        <v>43</v>
      </c>
      <c r="E54" s="12">
        <v>2.4</v>
      </c>
      <c r="F54" s="12"/>
      <c r="G54" s="12"/>
      <c r="H54" s="30">
        <v>0</v>
      </c>
      <c r="I54" s="10">
        <v>0.1</v>
      </c>
    </row>
    <row r="55" spans="1:9" ht="12.75">
      <c r="A55" s="5" t="s">
        <v>103</v>
      </c>
      <c r="B55" s="25">
        <v>63</v>
      </c>
      <c r="C55" s="12">
        <v>3</v>
      </c>
      <c r="D55" s="25">
        <v>58</v>
      </c>
      <c r="E55" s="12">
        <v>2.8</v>
      </c>
      <c r="F55" s="12"/>
      <c r="G55" s="12"/>
      <c r="H55" s="30">
        <v>0</v>
      </c>
      <c r="I55" s="10">
        <v>0.3</v>
      </c>
    </row>
    <row r="56" spans="1:9" ht="12.75">
      <c r="A56" s="18" t="s">
        <v>256</v>
      </c>
      <c r="B56" s="26">
        <v>68</v>
      </c>
      <c r="C56" s="19">
        <v>3.2</v>
      </c>
      <c r="D56" s="26">
        <v>60</v>
      </c>
      <c r="E56" s="19">
        <v>2.9</v>
      </c>
      <c r="F56" s="19"/>
      <c r="G56" s="19"/>
      <c r="H56" s="29">
        <v>0.4</v>
      </c>
      <c r="I56" s="20">
        <v>0.258</v>
      </c>
    </row>
    <row r="57" spans="1:9" ht="12.75">
      <c r="A57" s="18" t="s">
        <v>216</v>
      </c>
      <c r="B57" s="26">
        <v>62</v>
      </c>
      <c r="C57" s="19">
        <v>3</v>
      </c>
      <c r="D57" s="26">
        <v>2.9</v>
      </c>
      <c r="E57" s="19">
        <v>2.9</v>
      </c>
      <c r="F57" s="19"/>
      <c r="G57" s="19"/>
      <c r="H57" s="29">
        <v>0.4</v>
      </c>
      <c r="I57" s="18">
        <v>0.2</v>
      </c>
    </row>
    <row r="58" spans="1:9" ht="12.75">
      <c r="A58" s="18" t="s">
        <v>221</v>
      </c>
      <c r="B58" s="26">
        <v>56</v>
      </c>
      <c r="C58" s="19">
        <v>2.9</v>
      </c>
      <c r="D58" s="26">
        <v>2.8</v>
      </c>
      <c r="E58" s="19">
        <v>2.8</v>
      </c>
      <c r="F58" s="19"/>
      <c r="G58" s="19"/>
      <c r="H58" s="29">
        <v>0</v>
      </c>
      <c r="I58" s="18">
        <v>0.2</v>
      </c>
    </row>
    <row r="59" spans="1:9" ht="12.75">
      <c r="A59" s="5" t="s">
        <v>82</v>
      </c>
      <c r="B59" s="25">
        <v>60</v>
      </c>
      <c r="C59" s="12">
        <v>3</v>
      </c>
      <c r="D59" s="25">
        <v>68</v>
      </c>
      <c r="E59" s="12">
        <v>3</v>
      </c>
      <c r="F59" s="12"/>
      <c r="G59" s="12"/>
      <c r="H59" s="30">
        <v>0</v>
      </c>
      <c r="I59" s="6">
        <v>0.1584375</v>
      </c>
    </row>
    <row r="60" spans="1:9" ht="12.75">
      <c r="A60" s="5" t="s">
        <v>78</v>
      </c>
      <c r="B60" s="25">
        <v>64</v>
      </c>
      <c r="C60" s="12">
        <v>3</v>
      </c>
      <c r="D60" s="25">
        <v>56</v>
      </c>
      <c r="E60" s="12">
        <v>2.7</v>
      </c>
      <c r="F60" s="12"/>
      <c r="G60" s="12"/>
      <c r="H60" s="30">
        <v>0.3</v>
      </c>
      <c r="I60" s="6">
        <v>0.1490625</v>
      </c>
    </row>
    <row r="61" spans="1:9" ht="12.75">
      <c r="A61" s="5" t="s">
        <v>131</v>
      </c>
      <c r="B61" s="25">
        <v>74</v>
      </c>
      <c r="C61" s="12">
        <v>3.3</v>
      </c>
      <c r="D61" s="25">
        <v>72</v>
      </c>
      <c r="E61" s="12">
        <v>3.1</v>
      </c>
      <c r="F61" s="12"/>
      <c r="G61" s="12"/>
      <c r="H61" s="30">
        <v>0.3</v>
      </c>
      <c r="I61" s="10">
        <v>0.3</v>
      </c>
    </row>
    <row r="62" spans="1:9" ht="12.75">
      <c r="A62" s="3" t="s">
        <v>6</v>
      </c>
      <c r="B62" s="25">
        <f>16+2+9+8+4</f>
        <v>39</v>
      </c>
      <c r="C62" s="12">
        <v>2.1</v>
      </c>
      <c r="D62" s="25">
        <f>17+15+10+16+4</f>
        <v>62</v>
      </c>
      <c r="E62" s="13">
        <v>2.9</v>
      </c>
      <c r="H62" s="28">
        <v>0</v>
      </c>
      <c r="I62" s="9">
        <v>0.1</v>
      </c>
    </row>
    <row r="63" spans="1:9" ht="12.75">
      <c r="A63" s="3" t="s">
        <v>43</v>
      </c>
      <c r="B63" s="25">
        <f>11+15+8+10+4</f>
        <v>48</v>
      </c>
      <c r="C63" s="12">
        <v>2.6</v>
      </c>
      <c r="D63" s="25">
        <f>12+9+1+11+4</f>
        <v>37</v>
      </c>
      <c r="E63" s="13">
        <v>2.1</v>
      </c>
      <c r="H63" s="28">
        <v>0</v>
      </c>
      <c r="I63" s="9">
        <v>0.15</v>
      </c>
    </row>
    <row r="64" spans="1:9" ht="12.75">
      <c r="A64" s="14" t="s">
        <v>147</v>
      </c>
      <c r="B64" s="25">
        <v>48</v>
      </c>
      <c r="C64" s="12">
        <v>2.6</v>
      </c>
      <c r="D64" s="25">
        <v>41</v>
      </c>
      <c r="E64" s="13">
        <v>2.3</v>
      </c>
      <c r="H64" s="30">
        <v>0</v>
      </c>
      <c r="I64" s="6">
        <v>0.1</v>
      </c>
    </row>
    <row r="65" spans="1:9" ht="12.75">
      <c r="A65" s="5" t="s">
        <v>51</v>
      </c>
      <c r="B65" s="25">
        <v>67</v>
      </c>
      <c r="C65" s="12">
        <v>3.1</v>
      </c>
      <c r="D65" s="25">
        <v>78</v>
      </c>
      <c r="E65" s="12">
        <v>3.4</v>
      </c>
      <c r="F65" s="12"/>
      <c r="G65" s="12"/>
      <c r="H65" s="30">
        <v>0.4</v>
      </c>
      <c r="I65" s="10">
        <v>0.2278125</v>
      </c>
    </row>
    <row r="66" spans="1:9" ht="12.75">
      <c r="A66" s="31" t="s">
        <v>40</v>
      </c>
      <c r="B66" s="25">
        <f>22+18+21+21+4</f>
        <v>86</v>
      </c>
      <c r="C66" s="12">
        <v>3.8</v>
      </c>
      <c r="D66" s="25">
        <f>18+19+24+18+4</f>
        <v>83</v>
      </c>
      <c r="E66" s="13">
        <v>3.7</v>
      </c>
      <c r="H66" s="28">
        <v>0.4</v>
      </c>
      <c r="I66" s="9">
        <v>0.2</v>
      </c>
    </row>
    <row r="67" spans="1:9" ht="12.75">
      <c r="A67" s="18" t="s">
        <v>241</v>
      </c>
      <c r="B67" s="26">
        <v>61</v>
      </c>
      <c r="C67" s="19">
        <v>3</v>
      </c>
      <c r="D67" s="26">
        <v>73</v>
      </c>
      <c r="E67" s="19">
        <v>3.2</v>
      </c>
      <c r="F67" s="19"/>
      <c r="G67" s="19"/>
      <c r="H67" s="29">
        <v>0.4</v>
      </c>
      <c r="I67" s="20">
        <v>0.174</v>
      </c>
    </row>
    <row r="68" spans="1:9" ht="12.75">
      <c r="A68" s="5" t="s">
        <v>132</v>
      </c>
      <c r="B68" s="25">
        <v>51</v>
      </c>
      <c r="C68" s="12">
        <v>2.7</v>
      </c>
      <c r="D68" s="25">
        <v>75</v>
      </c>
      <c r="E68" s="12">
        <v>3.3</v>
      </c>
      <c r="F68" s="12"/>
      <c r="G68" s="12"/>
      <c r="H68" s="30">
        <v>0.4</v>
      </c>
      <c r="I68" s="10">
        <v>0.2</v>
      </c>
    </row>
    <row r="69" spans="1:9" ht="12.75">
      <c r="A69" s="3" t="s">
        <v>7</v>
      </c>
      <c r="B69" s="25">
        <f>4+6+10+12+4</f>
        <v>36</v>
      </c>
      <c r="C69" s="12">
        <v>2</v>
      </c>
      <c r="D69" s="25">
        <f>17+7+7+4+4</f>
        <v>39</v>
      </c>
      <c r="E69" s="13">
        <v>2.2</v>
      </c>
      <c r="H69" s="28">
        <v>0</v>
      </c>
      <c r="I69" s="9">
        <v>0.1</v>
      </c>
    </row>
    <row r="70" spans="1:9" ht="12.75">
      <c r="A70" s="3" t="s">
        <v>39</v>
      </c>
      <c r="B70" s="25">
        <f>23+15+15+16+4</f>
        <v>73</v>
      </c>
      <c r="C70" s="12">
        <v>3.3</v>
      </c>
      <c r="D70" s="25">
        <f>20+13+24+22+4</f>
        <v>83</v>
      </c>
      <c r="E70" s="13">
        <v>3.7</v>
      </c>
      <c r="H70" s="28">
        <v>0.4</v>
      </c>
      <c r="I70" s="9">
        <v>0.15</v>
      </c>
    </row>
    <row r="71" spans="1:9" ht="12.75">
      <c r="A71" s="5" t="s">
        <v>135</v>
      </c>
      <c r="B71" s="25">
        <v>70</v>
      </c>
      <c r="C71" s="12">
        <v>3.2</v>
      </c>
      <c r="D71" s="25">
        <v>68</v>
      </c>
      <c r="E71" s="12">
        <v>3</v>
      </c>
      <c r="F71" s="12"/>
      <c r="G71" s="12"/>
      <c r="H71" s="30">
        <v>0.4</v>
      </c>
      <c r="I71" s="10">
        <v>0.2</v>
      </c>
    </row>
    <row r="72" spans="1:9" ht="12.75">
      <c r="A72" s="5" t="s">
        <v>140</v>
      </c>
      <c r="B72" s="25">
        <v>48</v>
      </c>
      <c r="C72" s="12">
        <v>2.6</v>
      </c>
      <c r="D72" s="25">
        <v>70</v>
      </c>
      <c r="E72" s="12">
        <v>3</v>
      </c>
      <c r="F72" s="12"/>
      <c r="G72" s="12"/>
      <c r="H72" s="30">
        <v>0</v>
      </c>
      <c r="I72" s="10">
        <v>0.1</v>
      </c>
    </row>
    <row r="73" spans="1:9" ht="12.75">
      <c r="A73" s="1" t="s">
        <v>58</v>
      </c>
      <c r="B73" s="25">
        <v>52</v>
      </c>
      <c r="C73" s="12">
        <v>2.7</v>
      </c>
      <c r="D73" s="25">
        <v>67</v>
      </c>
      <c r="E73" s="12">
        <v>3</v>
      </c>
      <c r="F73" s="12"/>
      <c r="G73" s="12"/>
      <c r="H73" s="30">
        <v>0</v>
      </c>
      <c r="I73" s="10">
        <v>0.1784375</v>
      </c>
    </row>
    <row r="74" spans="1:9" ht="12.75">
      <c r="A74" s="5" t="s">
        <v>117</v>
      </c>
      <c r="B74" s="25">
        <v>48</v>
      </c>
      <c r="C74" s="12">
        <v>2.6</v>
      </c>
      <c r="D74" s="25">
        <v>64</v>
      </c>
      <c r="E74" s="12">
        <v>2.9</v>
      </c>
      <c r="F74" s="12"/>
      <c r="G74" s="12"/>
      <c r="H74" s="30">
        <v>0.3</v>
      </c>
      <c r="I74" s="10">
        <v>0.1</v>
      </c>
    </row>
    <row r="75" spans="1:9" ht="12.75">
      <c r="A75" s="16" t="s">
        <v>177</v>
      </c>
      <c r="B75" s="25">
        <v>65</v>
      </c>
      <c r="C75" s="12">
        <v>3.1</v>
      </c>
      <c r="D75" s="25">
        <v>49</v>
      </c>
      <c r="E75" s="13">
        <v>2.5</v>
      </c>
      <c r="H75" s="30">
        <v>0.3</v>
      </c>
      <c r="I75" s="6">
        <v>0.14</v>
      </c>
    </row>
    <row r="76" spans="1:9" ht="12.75">
      <c r="A76" s="18" t="s">
        <v>202</v>
      </c>
      <c r="B76" s="26">
        <v>56</v>
      </c>
      <c r="C76" s="19">
        <v>2.9</v>
      </c>
      <c r="D76" s="26">
        <v>3.5</v>
      </c>
      <c r="E76" s="19">
        <v>3.5</v>
      </c>
      <c r="F76" s="19"/>
      <c r="G76" s="19"/>
      <c r="H76" s="29">
        <v>0</v>
      </c>
      <c r="I76" s="18">
        <v>0.1</v>
      </c>
    </row>
    <row r="77" spans="1:9" ht="12.75">
      <c r="A77" s="18" t="s">
        <v>248</v>
      </c>
      <c r="B77" s="26">
        <v>82</v>
      </c>
      <c r="C77" s="19">
        <v>3.6</v>
      </c>
      <c r="D77" s="26">
        <v>85</v>
      </c>
      <c r="E77" s="19">
        <v>3.8</v>
      </c>
      <c r="F77" s="19"/>
      <c r="G77" s="19"/>
      <c r="H77" s="29">
        <v>0.4</v>
      </c>
      <c r="I77" s="20">
        <v>0.24</v>
      </c>
    </row>
    <row r="78" spans="1:9" ht="12.75">
      <c r="A78" s="18" t="s">
        <v>201</v>
      </c>
      <c r="B78" s="26">
        <v>71</v>
      </c>
      <c r="C78" s="19">
        <v>3.2</v>
      </c>
      <c r="D78" s="26">
        <v>3.8</v>
      </c>
      <c r="E78" s="19">
        <v>3.8</v>
      </c>
      <c r="F78" s="19"/>
      <c r="G78" s="19"/>
      <c r="H78" s="29">
        <v>0.4</v>
      </c>
      <c r="I78" s="18">
        <v>0.2</v>
      </c>
    </row>
    <row r="79" spans="1:9" ht="12.75">
      <c r="A79" s="5" t="s">
        <v>138</v>
      </c>
      <c r="B79" s="25">
        <v>59</v>
      </c>
      <c r="C79" s="12">
        <v>2.9</v>
      </c>
      <c r="D79" s="25">
        <v>64</v>
      </c>
      <c r="E79" s="12">
        <v>2.9</v>
      </c>
      <c r="F79" s="12"/>
      <c r="G79" s="12"/>
      <c r="H79" s="30">
        <v>0</v>
      </c>
      <c r="I79" s="10">
        <v>0.1</v>
      </c>
    </row>
    <row r="80" spans="1:9" ht="12.75">
      <c r="A80" s="18" t="s">
        <v>251</v>
      </c>
      <c r="B80" s="26">
        <v>39</v>
      </c>
      <c r="C80" s="19">
        <v>2.1</v>
      </c>
      <c r="D80" s="26">
        <v>35</v>
      </c>
      <c r="E80" s="19">
        <v>2</v>
      </c>
      <c r="F80" s="19"/>
      <c r="G80" s="19"/>
      <c r="H80" s="29">
        <v>0.4</v>
      </c>
      <c r="I80" s="20">
        <v>0.06</v>
      </c>
    </row>
    <row r="81" spans="1:9" ht="12.75">
      <c r="A81" s="3" t="s">
        <v>48</v>
      </c>
      <c r="B81" s="25">
        <f>14+7+19+12+4</f>
        <v>56</v>
      </c>
      <c r="C81" s="12">
        <v>2.9</v>
      </c>
      <c r="D81" s="25">
        <f>14+8+8+18+4</f>
        <v>52</v>
      </c>
      <c r="E81" s="13">
        <v>2.6</v>
      </c>
      <c r="H81" s="28">
        <v>0.2</v>
      </c>
      <c r="I81" s="9">
        <v>0.1</v>
      </c>
    </row>
    <row r="82" spans="1:9" ht="12.75">
      <c r="A82" s="16" t="s">
        <v>179</v>
      </c>
      <c r="B82" s="25">
        <v>71</v>
      </c>
      <c r="C82" s="12">
        <v>3.2</v>
      </c>
      <c r="D82" s="25">
        <v>59</v>
      </c>
      <c r="E82" s="13">
        <v>2.8</v>
      </c>
      <c r="H82" s="30">
        <v>0</v>
      </c>
      <c r="I82" s="6">
        <v>0.17</v>
      </c>
    </row>
    <row r="83" spans="1:9" ht="12.75">
      <c r="A83" s="18" t="s">
        <v>232</v>
      </c>
      <c r="B83" s="26">
        <v>64</v>
      </c>
      <c r="C83" s="19">
        <v>3</v>
      </c>
      <c r="D83" s="26">
        <v>3.3</v>
      </c>
      <c r="E83" s="19">
        <v>3.3</v>
      </c>
      <c r="F83" s="19"/>
      <c r="G83" s="19"/>
      <c r="H83" s="29">
        <v>0</v>
      </c>
      <c r="I83" s="18">
        <v>0.2</v>
      </c>
    </row>
    <row r="84" spans="1:9" ht="12.75">
      <c r="A84" s="3" t="s">
        <v>47</v>
      </c>
      <c r="B84" s="25">
        <f>12+14+11+10+4</f>
        <v>51</v>
      </c>
      <c r="C84" s="12">
        <v>2.7</v>
      </c>
      <c r="D84" s="25">
        <f>15+17+7+9+4</f>
        <v>52</v>
      </c>
      <c r="E84" s="13">
        <v>2.6</v>
      </c>
      <c r="H84" s="28">
        <v>0</v>
      </c>
      <c r="I84" s="9">
        <v>0.1</v>
      </c>
    </row>
    <row r="85" spans="1:9" ht="12.75">
      <c r="A85" s="3" t="s">
        <v>20</v>
      </c>
      <c r="B85" s="25">
        <f>14+21+17+20+4</f>
        <v>76</v>
      </c>
      <c r="C85" s="12">
        <v>3.4</v>
      </c>
      <c r="D85" s="25">
        <f>17+14+16+24+4</f>
        <v>75</v>
      </c>
      <c r="E85" s="13">
        <v>3.3</v>
      </c>
      <c r="H85" s="28">
        <v>0.4</v>
      </c>
      <c r="I85" s="9">
        <v>0.1</v>
      </c>
    </row>
    <row r="86" spans="1:9" ht="12.75">
      <c r="A86" s="5" t="s">
        <v>102</v>
      </c>
      <c r="B86" s="25">
        <v>41</v>
      </c>
      <c r="C86" s="12">
        <v>2.3</v>
      </c>
      <c r="D86" s="25">
        <v>43</v>
      </c>
      <c r="E86" s="12">
        <v>2.4</v>
      </c>
      <c r="F86" s="12"/>
      <c r="G86" s="12"/>
      <c r="H86" s="30">
        <v>0.4</v>
      </c>
      <c r="I86" s="10">
        <v>0.1</v>
      </c>
    </row>
    <row r="87" spans="1:9" ht="12.75">
      <c r="A87" s="32" t="s">
        <v>200</v>
      </c>
      <c r="B87" s="26">
        <v>53</v>
      </c>
      <c r="C87" s="33">
        <v>2.8</v>
      </c>
      <c r="D87" s="26">
        <v>3</v>
      </c>
      <c r="E87" s="19">
        <v>3</v>
      </c>
      <c r="F87" s="19"/>
      <c r="G87" s="19"/>
      <c r="H87" s="29">
        <v>0.4</v>
      </c>
      <c r="I87" s="18">
        <v>0.1</v>
      </c>
    </row>
    <row r="88" spans="1:9" ht="12.75">
      <c r="A88" s="14" t="s">
        <v>157</v>
      </c>
      <c r="B88" s="25">
        <v>53</v>
      </c>
      <c r="C88" s="12">
        <v>2.8</v>
      </c>
      <c r="D88" s="25">
        <v>58</v>
      </c>
      <c r="E88" s="13">
        <v>2.8</v>
      </c>
      <c r="H88" s="30">
        <v>0.4</v>
      </c>
      <c r="I88" s="6">
        <v>0.17</v>
      </c>
    </row>
    <row r="89" spans="1:9" ht="12.75">
      <c r="A89" s="18" t="s">
        <v>269</v>
      </c>
      <c r="B89" s="26">
        <v>72</v>
      </c>
      <c r="C89" s="19">
        <v>3.3</v>
      </c>
      <c r="D89" s="26">
        <v>69</v>
      </c>
      <c r="E89" s="19">
        <v>3</v>
      </c>
      <c r="F89" s="19"/>
      <c r="G89" s="19"/>
      <c r="H89" s="30">
        <v>0</v>
      </c>
      <c r="I89" s="20">
        <v>0.183</v>
      </c>
    </row>
    <row r="90" spans="1:9" ht="12.75">
      <c r="A90" s="5" t="s">
        <v>96</v>
      </c>
      <c r="B90" s="25">
        <v>64</v>
      </c>
      <c r="C90" s="12">
        <v>3</v>
      </c>
      <c r="D90" s="25">
        <v>48</v>
      </c>
      <c r="E90" s="12">
        <v>2.5</v>
      </c>
      <c r="F90" s="12"/>
      <c r="G90" s="12"/>
      <c r="H90" s="30">
        <v>0.2</v>
      </c>
      <c r="I90" s="6">
        <v>0.163125</v>
      </c>
    </row>
    <row r="91" spans="1:9" ht="12.75">
      <c r="A91" s="14" t="s">
        <v>158</v>
      </c>
      <c r="B91" s="25">
        <v>62</v>
      </c>
      <c r="C91" s="12">
        <v>3</v>
      </c>
      <c r="D91" s="25">
        <v>72</v>
      </c>
      <c r="E91" s="13">
        <v>3.1</v>
      </c>
      <c r="H91" s="30">
        <v>0.4</v>
      </c>
      <c r="I91" s="22">
        <v>0.15</v>
      </c>
    </row>
    <row r="92" spans="1:9" ht="12.75">
      <c r="A92" s="14" t="s">
        <v>146</v>
      </c>
      <c r="B92" s="25">
        <v>44</v>
      </c>
      <c r="C92" s="12">
        <v>2.4</v>
      </c>
      <c r="D92" s="25">
        <v>67</v>
      </c>
      <c r="E92" s="13">
        <v>3</v>
      </c>
      <c r="H92" s="30">
        <v>0</v>
      </c>
      <c r="I92" s="6">
        <v>0.24</v>
      </c>
    </row>
    <row r="93" spans="1:9" ht="12.75">
      <c r="A93" s="5" t="s">
        <v>72</v>
      </c>
      <c r="B93" s="25">
        <v>36</v>
      </c>
      <c r="C93" s="12">
        <v>2</v>
      </c>
      <c r="D93" s="25">
        <v>45</v>
      </c>
      <c r="E93" s="12">
        <v>2.4</v>
      </c>
      <c r="F93" s="12"/>
      <c r="G93" s="12"/>
      <c r="H93" s="30">
        <v>0</v>
      </c>
      <c r="I93" s="10">
        <v>0.066875</v>
      </c>
    </row>
    <row r="94" spans="1:9" ht="12.75">
      <c r="A94" s="18" t="s">
        <v>229</v>
      </c>
      <c r="B94" s="26">
        <v>61</v>
      </c>
      <c r="C94" s="19">
        <v>3</v>
      </c>
      <c r="D94" s="26">
        <v>2.7</v>
      </c>
      <c r="E94" s="19">
        <v>2.7</v>
      </c>
      <c r="F94" s="19"/>
      <c r="G94" s="19"/>
      <c r="H94" s="29">
        <v>0</v>
      </c>
      <c r="I94" s="18">
        <v>0.2</v>
      </c>
    </row>
    <row r="95" spans="1:9" ht="12.75">
      <c r="A95" s="5" t="s">
        <v>113</v>
      </c>
      <c r="B95" s="25">
        <v>75</v>
      </c>
      <c r="C95" s="12">
        <v>3.4</v>
      </c>
      <c r="D95" s="25">
        <v>81</v>
      </c>
      <c r="E95" s="12">
        <v>3.6</v>
      </c>
      <c r="F95" s="12"/>
      <c r="G95" s="12"/>
      <c r="H95" s="30">
        <v>0</v>
      </c>
      <c r="I95" s="10">
        <v>0.2</v>
      </c>
    </row>
    <row r="96" spans="1:9" ht="12.75">
      <c r="A96" s="18" t="s">
        <v>243</v>
      </c>
      <c r="B96" s="26">
        <v>35</v>
      </c>
      <c r="C96" s="19">
        <v>2</v>
      </c>
      <c r="D96" s="26">
        <v>42</v>
      </c>
      <c r="E96" s="19">
        <v>2.4</v>
      </c>
      <c r="F96" s="19"/>
      <c r="G96" s="19"/>
      <c r="H96" s="29">
        <v>0</v>
      </c>
      <c r="I96" s="20">
        <v>0.08</v>
      </c>
    </row>
    <row r="97" spans="1:9" ht="12.75">
      <c r="A97" s="5" t="s">
        <v>128</v>
      </c>
      <c r="B97" s="25">
        <v>68</v>
      </c>
      <c r="C97" s="12">
        <v>3.2</v>
      </c>
      <c r="D97" s="25">
        <v>69</v>
      </c>
      <c r="E97" s="12">
        <v>3</v>
      </c>
      <c r="F97" s="12"/>
      <c r="G97" s="12"/>
      <c r="H97" s="30">
        <v>0</v>
      </c>
      <c r="I97" s="10">
        <v>0.2</v>
      </c>
    </row>
    <row r="98" spans="1:9" ht="12.75">
      <c r="A98" s="16" t="s">
        <v>182</v>
      </c>
      <c r="B98" s="25">
        <v>78</v>
      </c>
      <c r="C98" s="12">
        <v>3.5</v>
      </c>
      <c r="D98" s="25">
        <v>80</v>
      </c>
      <c r="E98" s="13">
        <v>3.5</v>
      </c>
      <c r="H98" s="30">
        <v>0.3</v>
      </c>
      <c r="I98" s="6">
        <v>0.3</v>
      </c>
    </row>
    <row r="99" spans="1:9" ht="12.75">
      <c r="A99" s="16" t="s">
        <v>185</v>
      </c>
      <c r="B99" s="25">
        <v>56</v>
      </c>
      <c r="C99" s="12">
        <v>2.9</v>
      </c>
      <c r="D99" s="25">
        <v>79</v>
      </c>
      <c r="E99" s="13">
        <v>3.5</v>
      </c>
      <c r="H99" s="30">
        <v>0.4</v>
      </c>
      <c r="I99" s="6">
        <v>0.3</v>
      </c>
    </row>
    <row r="100" spans="1:9" ht="12.75">
      <c r="A100" s="5" t="s">
        <v>114</v>
      </c>
      <c r="B100" s="25">
        <v>55</v>
      </c>
      <c r="C100" s="12">
        <v>2.8</v>
      </c>
      <c r="D100" s="25">
        <v>70</v>
      </c>
      <c r="E100" s="12">
        <v>3</v>
      </c>
      <c r="F100" s="12"/>
      <c r="G100" s="12"/>
      <c r="H100" s="30">
        <v>0</v>
      </c>
      <c r="I100" s="10">
        <v>0.2</v>
      </c>
    </row>
    <row r="101" spans="1:9" ht="12.75">
      <c r="A101" s="18" t="s">
        <v>246</v>
      </c>
      <c r="B101" s="26">
        <v>72</v>
      </c>
      <c r="C101" s="19">
        <v>3.3</v>
      </c>
      <c r="D101" s="26">
        <v>72</v>
      </c>
      <c r="E101" s="19">
        <v>3.1</v>
      </c>
      <c r="F101" s="19"/>
      <c r="G101" s="19"/>
      <c r="H101" s="29">
        <v>0</v>
      </c>
      <c r="I101" s="20">
        <v>0.07599999999999998</v>
      </c>
    </row>
    <row r="102" spans="1:9" ht="12.75">
      <c r="A102" s="3" t="s">
        <v>33</v>
      </c>
      <c r="B102" s="25">
        <f>24+15+21+16+4</f>
        <v>80</v>
      </c>
      <c r="C102" s="12">
        <v>3.6</v>
      </c>
      <c r="D102" s="25">
        <f>16+20+24+18+4</f>
        <v>82</v>
      </c>
      <c r="E102" s="13">
        <v>3.6</v>
      </c>
      <c r="H102" s="28">
        <v>0</v>
      </c>
      <c r="I102" s="9">
        <v>0.2</v>
      </c>
    </row>
    <row r="103" spans="1:9" ht="12.75">
      <c r="A103" s="18" t="s">
        <v>198</v>
      </c>
      <c r="B103" s="26">
        <v>67</v>
      </c>
      <c r="C103" s="19">
        <v>3.1</v>
      </c>
      <c r="D103" s="26">
        <v>3.1</v>
      </c>
      <c r="E103" s="19">
        <v>3.1</v>
      </c>
      <c r="F103" s="19"/>
      <c r="G103" s="19"/>
      <c r="H103" s="29">
        <v>0</v>
      </c>
      <c r="I103" s="18">
        <v>0.2</v>
      </c>
    </row>
    <row r="104" spans="1:9" ht="12.75">
      <c r="A104" s="18" t="s">
        <v>227</v>
      </c>
      <c r="B104" s="26">
        <v>49</v>
      </c>
      <c r="C104" s="19">
        <v>2.6</v>
      </c>
      <c r="D104" s="26"/>
      <c r="E104" s="19"/>
      <c r="F104" s="19"/>
      <c r="G104" s="19"/>
      <c r="H104" s="29">
        <v>0</v>
      </c>
      <c r="I104" s="18">
        <v>0.2</v>
      </c>
    </row>
    <row r="105" spans="1:9" ht="12.75">
      <c r="A105" s="18" t="s">
        <v>250</v>
      </c>
      <c r="B105" s="26">
        <v>71</v>
      </c>
      <c r="C105" s="19">
        <v>3.2</v>
      </c>
      <c r="D105" s="26">
        <v>54</v>
      </c>
      <c r="E105" s="19">
        <v>2.7</v>
      </c>
      <c r="F105" s="19"/>
      <c r="G105" s="19"/>
      <c r="H105" s="29">
        <v>0.4</v>
      </c>
      <c r="I105" s="20">
        <v>0.09</v>
      </c>
    </row>
    <row r="106" spans="1:9" ht="12.75">
      <c r="A106" s="3" t="s">
        <v>25</v>
      </c>
      <c r="B106" s="25">
        <f>16+15+8+11+4</f>
        <v>54</v>
      </c>
      <c r="C106" s="12">
        <v>2.8</v>
      </c>
      <c r="D106" s="25">
        <f>56+4</f>
        <v>60</v>
      </c>
      <c r="E106" s="13">
        <v>2.9</v>
      </c>
      <c r="H106" s="28">
        <v>0</v>
      </c>
      <c r="I106" s="9">
        <v>0.1</v>
      </c>
    </row>
    <row r="107" spans="1:9" ht="12.75">
      <c r="A107" s="5" t="s">
        <v>118</v>
      </c>
      <c r="B107" s="25">
        <v>74</v>
      </c>
      <c r="C107" s="12">
        <v>3.3</v>
      </c>
      <c r="D107" s="25">
        <v>48</v>
      </c>
      <c r="E107" s="12">
        <v>2.5</v>
      </c>
      <c r="F107" s="12"/>
      <c r="G107" s="12"/>
      <c r="H107" s="30">
        <v>0.2</v>
      </c>
      <c r="I107" s="10">
        <v>0.2</v>
      </c>
    </row>
    <row r="108" spans="1:9" ht="12.75">
      <c r="A108" s="16" t="s">
        <v>170</v>
      </c>
      <c r="B108" s="25">
        <v>77</v>
      </c>
      <c r="C108" s="12">
        <v>3.4</v>
      </c>
      <c r="D108" s="25">
        <v>77</v>
      </c>
      <c r="E108" s="13">
        <v>3.3</v>
      </c>
      <c r="H108" s="30">
        <v>0.3</v>
      </c>
      <c r="I108" s="6">
        <v>0.3</v>
      </c>
    </row>
    <row r="109" spans="1:9" ht="12.75">
      <c r="A109" s="5" t="s">
        <v>133</v>
      </c>
      <c r="B109" s="25">
        <v>70</v>
      </c>
      <c r="C109" s="12">
        <v>3.2</v>
      </c>
      <c r="D109" s="25">
        <v>58</v>
      </c>
      <c r="E109" s="12">
        <v>2.8</v>
      </c>
      <c r="F109" s="12"/>
      <c r="G109" s="12"/>
      <c r="H109" s="30">
        <v>0</v>
      </c>
      <c r="I109" s="10">
        <v>0.1</v>
      </c>
    </row>
    <row r="110" spans="1:9" ht="12.75">
      <c r="A110" s="5" t="s">
        <v>80</v>
      </c>
      <c r="B110" s="25">
        <v>54</v>
      </c>
      <c r="C110" s="12">
        <v>2.8</v>
      </c>
      <c r="D110" s="25" t="s">
        <v>37</v>
      </c>
      <c r="E110" s="12"/>
      <c r="F110" s="12"/>
      <c r="G110" s="12"/>
      <c r="H110" s="30">
        <v>0</v>
      </c>
      <c r="I110" s="6">
        <v>0.103125</v>
      </c>
    </row>
    <row r="111" spans="1:9" ht="12.75">
      <c r="A111" s="14" t="s">
        <v>165</v>
      </c>
      <c r="B111" s="25">
        <v>63</v>
      </c>
      <c r="C111" s="12">
        <v>3</v>
      </c>
      <c r="D111" s="25">
        <v>65</v>
      </c>
      <c r="E111" s="13">
        <v>2.9</v>
      </c>
      <c r="H111" s="30">
        <v>0</v>
      </c>
      <c r="I111" s="6">
        <v>0.25</v>
      </c>
    </row>
    <row r="112" spans="1:9" ht="12.75">
      <c r="A112" s="14" t="s">
        <v>148</v>
      </c>
      <c r="B112" s="25">
        <v>51</v>
      </c>
      <c r="C112" s="12">
        <v>2.7</v>
      </c>
      <c r="D112" s="25">
        <v>58</v>
      </c>
      <c r="E112" s="13">
        <v>2.8</v>
      </c>
      <c r="H112" s="30">
        <v>0</v>
      </c>
      <c r="I112" s="6">
        <v>0.1</v>
      </c>
    </row>
    <row r="113" spans="1:9" ht="12.75">
      <c r="A113" s="5" t="s">
        <v>107</v>
      </c>
      <c r="B113" s="25">
        <v>47</v>
      </c>
      <c r="C113" s="12">
        <v>2.5</v>
      </c>
      <c r="D113" s="25">
        <v>70</v>
      </c>
      <c r="E113" s="12">
        <v>3</v>
      </c>
      <c r="F113" s="12"/>
      <c r="G113" s="12"/>
      <c r="H113" s="30">
        <v>0</v>
      </c>
      <c r="I113" s="10">
        <v>0.1</v>
      </c>
    </row>
    <row r="114" spans="1:9" ht="12.75">
      <c r="A114" s="5" t="s">
        <v>50</v>
      </c>
      <c r="B114" s="25">
        <v>66</v>
      </c>
      <c r="C114" s="12">
        <v>3.1</v>
      </c>
      <c r="D114" s="25">
        <v>66</v>
      </c>
      <c r="E114" s="12">
        <v>3</v>
      </c>
      <c r="F114" s="12"/>
      <c r="G114" s="12"/>
      <c r="H114" s="30">
        <v>0</v>
      </c>
      <c r="I114" s="10">
        <v>0.114375</v>
      </c>
    </row>
    <row r="115" spans="1:9" ht="12.75">
      <c r="A115" s="3" t="s">
        <v>35</v>
      </c>
      <c r="B115" s="25">
        <f>16+22+21+19+4</f>
        <v>82</v>
      </c>
      <c r="C115" s="12">
        <v>3.6</v>
      </c>
      <c r="D115" s="25">
        <f>17+17+16+24+4</f>
        <v>78</v>
      </c>
      <c r="E115" s="13">
        <v>3.4</v>
      </c>
      <c r="H115" s="28">
        <v>0.3</v>
      </c>
      <c r="I115" s="9">
        <v>0.15</v>
      </c>
    </row>
    <row r="116" spans="1:9" ht="12.75">
      <c r="A116" s="5" t="s">
        <v>125</v>
      </c>
      <c r="B116" s="25">
        <v>47</v>
      </c>
      <c r="C116" s="12">
        <v>2.5</v>
      </c>
      <c r="D116" s="25">
        <v>54</v>
      </c>
      <c r="E116" s="12">
        <v>2.7</v>
      </c>
      <c r="F116" s="12"/>
      <c r="G116" s="12"/>
      <c r="H116" s="30">
        <v>0.2</v>
      </c>
      <c r="I116" s="10">
        <v>0.1</v>
      </c>
    </row>
    <row r="117" spans="1:9" ht="12.75">
      <c r="A117" s="5" t="s">
        <v>86</v>
      </c>
      <c r="B117" s="25">
        <v>83</v>
      </c>
      <c r="C117" s="12">
        <v>3.6</v>
      </c>
      <c r="D117" s="25">
        <v>86</v>
      </c>
      <c r="E117" s="12">
        <v>3.9</v>
      </c>
      <c r="F117" s="12"/>
      <c r="G117" s="12"/>
      <c r="H117" s="30">
        <v>0</v>
      </c>
      <c r="I117" s="6">
        <v>0.2625</v>
      </c>
    </row>
    <row r="118" spans="1:9" ht="12.75">
      <c r="A118" s="5" t="s">
        <v>108</v>
      </c>
      <c r="B118" s="25">
        <v>58</v>
      </c>
      <c r="C118" s="12">
        <v>2.9</v>
      </c>
      <c r="D118" s="25">
        <v>58</v>
      </c>
      <c r="E118" s="12">
        <v>2.8</v>
      </c>
      <c r="F118" s="12"/>
      <c r="G118" s="12"/>
      <c r="H118" s="30">
        <v>0</v>
      </c>
      <c r="I118" s="10">
        <v>0.1</v>
      </c>
    </row>
    <row r="119" spans="1:9" ht="12.75">
      <c r="A119" s="3" t="s">
        <v>5</v>
      </c>
      <c r="B119" s="25">
        <f>16+13+14+19+4</f>
        <v>66</v>
      </c>
      <c r="C119" s="12">
        <v>3.1</v>
      </c>
      <c r="D119" s="25">
        <f>15+17+13+24+4</f>
        <v>73</v>
      </c>
      <c r="E119" s="13">
        <v>3.2</v>
      </c>
      <c r="H119" s="28">
        <v>0</v>
      </c>
      <c r="I119" s="9">
        <v>0.1</v>
      </c>
    </row>
    <row r="120" spans="1:9" ht="12.75">
      <c r="A120" s="5" t="s">
        <v>134</v>
      </c>
      <c r="B120" s="25">
        <v>84</v>
      </c>
      <c r="C120" s="12">
        <v>3.7</v>
      </c>
      <c r="D120" s="25">
        <v>82</v>
      </c>
      <c r="E120" s="12">
        <v>3.6</v>
      </c>
      <c r="F120" s="12"/>
      <c r="G120" s="12"/>
      <c r="H120" s="30">
        <v>0.4</v>
      </c>
      <c r="I120" s="10">
        <v>0.2</v>
      </c>
    </row>
    <row r="121" spans="1:9" ht="12.75">
      <c r="A121" s="5" t="s">
        <v>64</v>
      </c>
      <c r="B121" s="25">
        <v>65</v>
      </c>
      <c r="C121" s="12">
        <v>3.1</v>
      </c>
      <c r="D121" s="25">
        <v>62</v>
      </c>
      <c r="E121" s="12">
        <v>2.9</v>
      </c>
      <c r="F121" s="12"/>
      <c r="G121" s="12"/>
      <c r="H121" s="30">
        <v>0</v>
      </c>
      <c r="I121" s="10">
        <v>0.24375</v>
      </c>
    </row>
    <row r="122" spans="1:9" ht="12.75">
      <c r="A122" s="3" t="s">
        <v>22</v>
      </c>
      <c r="B122" s="25">
        <f>16+11+11+17+4</f>
        <v>59</v>
      </c>
      <c r="C122" s="12">
        <v>2.9</v>
      </c>
      <c r="D122" s="25">
        <f>14+20+16+24+4</f>
        <v>78</v>
      </c>
      <c r="E122" s="13">
        <v>3.4</v>
      </c>
      <c r="H122" s="28">
        <v>0</v>
      </c>
      <c r="I122" s="9">
        <v>0.3</v>
      </c>
    </row>
    <row r="123" spans="1:9" ht="12.75">
      <c r="A123" s="5" t="s">
        <v>112</v>
      </c>
      <c r="B123" s="25">
        <v>70</v>
      </c>
      <c r="C123" s="12">
        <v>3.2</v>
      </c>
      <c r="D123" s="25">
        <v>81</v>
      </c>
      <c r="E123" s="12">
        <v>3.6</v>
      </c>
      <c r="F123" s="12"/>
      <c r="G123" s="12"/>
      <c r="H123" s="30">
        <v>0</v>
      </c>
      <c r="I123" s="10">
        <v>0.2</v>
      </c>
    </row>
    <row r="124" spans="1:9" ht="12.75">
      <c r="A124" s="5" t="s">
        <v>66</v>
      </c>
      <c r="B124" s="25">
        <v>55</v>
      </c>
      <c r="C124" s="12">
        <v>2.8</v>
      </c>
      <c r="D124" s="25">
        <v>71</v>
      </c>
      <c r="E124" s="12">
        <v>3.1</v>
      </c>
      <c r="F124" s="12"/>
      <c r="G124" s="12"/>
      <c r="H124" s="30">
        <v>0</v>
      </c>
      <c r="I124" s="10">
        <v>0.1684375</v>
      </c>
    </row>
    <row r="125" spans="1:9" ht="12.75">
      <c r="A125" s="18" t="s">
        <v>267</v>
      </c>
      <c r="B125" s="26">
        <v>57</v>
      </c>
      <c r="C125" s="19">
        <v>2.9</v>
      </c>
      <c r="D125" s="26">
        <v>82</v>
      </c>
      <c r="E125" s="19">
        <v>3.6</v>
      </c>
      <c r="F125" s="19"/>
      <c r="G125" s="19"/>
      <c r="H125" s="30">
        <v>0.4</v>
      </c>
      <c r="I125" s="20">
        <v>0.092</v>
      </c>
    </row>
    <row r="126" spans="1:9" ht="12.75">
      <c r="A126" s="5" t="s">
        <v>98</v>
      </c>
      <c r="B126" s="25">
        <v>51</v>
      </c>
      <c r="C126" s="12">
        <v>2.7</v>
      </c>
      <c r="D126" s="25">
        <v>57</v>
      </c>
      <c r="E126" s="12">
        <v>2.8</v>
      </c>
      <c r="F126" s="12"/>
      <c r="G126" s="12"/>
      <c r="H126" s="30">
        <v>0.2</v>
      </c>
      <c r="I126" s="10">
        <v>0.2</v>
      </c>
    </row>
    <row r="127" spans="1:9" ht="12.75">
      <c r="A127" s="1" t="s">
        <v>75</v>
      </c>
      <c r="B127" s="25">
        <v>61</v>
      </c>
      <c r="C127" s="12">
        <v>3</v>
      </c>
      <c r="D127" s="25">
        <v>48</v>
      </c>
      <c r="E127" s="12">
        <v>2.5</v>
      </c>
      <c r="F127" s="12"/>
      <c r="G127" s="12"/>
      <c r="H127" s="30">
        <v>0</v>
      </c>
      <c r="I127" s="6">
        <v>0.1496875</v>
      </c>
    </row>
    <row r="128" spans="1:9" ht="12.75">
      <c r="A128" s="1" t="s">
        <v>76</v>
      </c>
      <c r="B128" s="25">
        <v>58</v>
      </c>
      <c r="C128" s="12">
        <v>2.9</v>
      </c>
      <c r="D128" s="25">
        <v>74</v>
      </c>
      <c r="E128" s="12">
        <v>3.2</v>
      </c>
      <c r="F128" s="12"/>
      <c r="G128" s="12"/>
      <c r="H128" s="30">
        <v>0</v>
      </c>
      <c r="I128" s="6">
        <v>0.2484375</v>
      </c>
    </row>
    <row r="129" spans="1:9" ht="12.75">
      <c r="A129" s="16" t="s">
        <v>172</v>
      </c>
      <c r="B129" s="25">
        <v>65</v>
      </c>
      <c r="C129" s="12">
        <v>3.1</v>
      </c>
      <c r="D129" s="25">
        <v>69</v>
      </c>
      <c r="E129" s="13">
        <v>3</v>
      </c>
      <c r="H129" s="30">
        <v>0.4</v>
      </c>
      <c r="I129" s="6">
        <v>0.1</v>
      </c>
    </row>
    <row r="130" spans="1:9" ht="12.75">
      <c r="A130" s="3" t="s">
        <v>27</v>
      </c>
      <c r="B130" s="25">
        <f>16+23+21+17+4</f>
        <v>81</v>
      </c>
      <c r="C130" s="12">
        <v>3.6</v>
      </c>
      <c r="D130" s="25">
        <f>15+23+17+16+4</f>
        <v>75</v>
      </c>
      <c r="E130" s="13">
        <v>3.3</v>
      </c>
      <c r="H130" s="28">
        <v>0</v>
      </c>
      <c r="I130" s="9">
        <v>0.25</v>
      </c>
    </row>
    <row r="131" spans="1:9" ht="12.75">
      <c r="A131" s="18" t="s">
        <v>254</v>
      </c>
      <c r="B131" s="26">
        <v>61</v>
      </c>
      <c r="C131" s="19">
        <v>3</v>
      </c>
      <c r="D131" s="26">
        <v>68</v>
      </c>
      <c r="E131" s="19">
        <v>3</v>
      </c>
      <c r="F131" s="19"/>
      <c r="G131" s="19"/>
      <c r="H131" s="29">
        <v>0.3</v>
      </c>
      <c r="I131" s="20">
        <v>0.20199999999999999</v>
      </c>
    </row>
    <row r="132" spans="1:9" ht="12.75">
      <c r="A132" s="3" t="s">
        <v>10</v>
      </c>
      <c r="B132" s="25">
        <f>10+7+14+14+4</f>
        <v>49</v>
      </c>
      <c r="C132" s="12">
        <v>2.6</v>
      </c>
      <c r="D132" s="25">
        <f>8+10+13+21+4+1</f>
        <v>57</v>
      </c>
      <c r="E132" s="13">
        <v>2.8</v>
      </c>
      <c r="H132" s="28">
        <v>0.3</v>
      </c>
      <c r="I132" s="9">
        <v>0.2</v>
      </c>
    </row>
    <row r="133" spans="1:9" ht="12.75">
      <c r="A133" s="18" t="s">
        <v>259</v>
      </c>
      <c r="B133" s="26">
        <v>60</v>
      </c>
      <c r="C133" s="19">
        <v>3</v>
      </c>
      <c r="D133" s="26">
        <v>76</v>
      </c>
      <c r="E133" s="19">
        <v>3.3</v>
      </c>
      <c r="F133" s="19"/>
      <c r="G133" s="19"/>
      <c r="H133" s="30">
        <v>0</v>
      </c>
      <c r="I133" s="20">
        <v>0.261</v>
      </c>
    </row>
    <row r="134" spans="1:9" ht="12.75">
      <c r="A134" s="18" t="s">
        <v>204</v>
      </c>
      <c r="B134" s="26">
        <v>46</v>
      </c>
      <c r="C134" s="19">
        <v>2.5</v>
      </c>
      <c r="D134" s="26">
        <v>3.2</v>
      </c>
      <c r="E134" s="19">
        <v>3.2</v>
      </c>
      <c r="F134" s="19"/>
      <c r="G134" s="19"/>
      <c r="H134" s="29">
        <v>0.3</v>
      </c>
      <c r="I134" s="18">
        <v>0.2</v>
      </c>
    </row>
    <row r="135" spans="1:9" ht="12.75">
      <c r="A135" s="5" t="s">
        <v>111</v>
      </c>
      <c r="B135" s="25">
        <v>72</v>
      </c>
      <c r="C135" s="12">
        <v>3.3</v>
      </c>
      <c r="D135" s="25">
        <v>59</v>
      </c>
      <c r="E135" s="12">
        <v>2.8</v>
      </c>
      <c r="F135" s="12"/>
      <c r="G135" s="12"/>
      <c r="H135" s="30">
        <v>0</v>
      </c>
      <c r="I135" s="10">
        <v>0.1</v>
      </c>
    </row>
    <row r="136" spans="1:9" ht="12.75">
      <c r="A136" s="3" t="s">
        <v>34</v>
      </c>
      <c r="B136" s="25">
        <f>15+4+21+13+4</f>
        <v>57</v>
      </c>
      <c r="C136" s="12">
        <v>2.9</v>
      </c>
      <c r="D136" s="25">
        <f>15+24+17+12+4</f>
        <v>72</v>
      </c>
      <c r="E136" s="13">
        <v>3.1</v>
      </c>
      <c r="H136" s="28">
        <v>0</v>
      </c>
      <c r="I136" s="9">
        <v>0.25</v>
      </c>
    </row>
    <row r="137" spans="1:9" ht="12.75">
      <c r="A137" s="16" t="s">
        <v>184</v>
      </c>
      <c r="B137" s="25">
        <v>55</v>
      </c>
      <c r="C137" s="12">
        <v>2.8</v>
      </c>
      <c r="D137" s="25">
        <v>69</v>
      </c>
      <c r="E137" s="13">
        <v>3</v>
      </c>
      <c r="H137" s="30">
        <v>0</v>
      </c>
      <c r="I137" s="6">
        <v>0.17</v>
      </c>
    </row>
    <row r="138" spans="1:9" ht="12.75">
      <c r="A138" s="5" t="s">
        <v>106</v>
      </c>
      <c r="B138" s="25">
        <v>71</v>
      </c>
      <c r="C138" s="12">
        <v>3.2</v>
      </c>
      <c r="D138" s="25">
        <v>68</v>
      </c>
      <c r="E138" s="12">
        <v>3</v>
      </c>
      <c r="F138" s="12"/>
      <c r="G138" s="12"/>
      <c r="H138" s="30">
        <v>0</v>
      </c>
      <c r="I138" s="10">
        <v>0.1</v>
      </c>
    </row>
    <row r="139" spans="1:9" ht="12.75">
      <c r="A139" s="5" t="s">
        <v>144</v>
      </c>
      <c r="B139" s="25">
        <v>43</v>
      </c>
      <c r="C139" s="12">
        <v>2.4</v>
      </c>
      <c r="D139" s="25">
        <v>34</v>
      </c>
      <c r="E139" s="12">
        <v>1.9</v>
      </c>
      <c r="F139" s="12"/>
      <c r="G139" s="12"/>
      <c r="H139" s="30">
        <v>0</v>
      </c>
      <c r="I139" s="10">
        <v>0.1</v>
      </c>
    </row>
    <row r="140" spans="1:9" ht="12.75">
      <c r="A140" s="3" t="s">
        <v>41</v>
      </c>
      <c r="B140" s="25">
        <f>10+8+5+11+4</f>
        <v>38</v>
      </c>
      <c r="C140" s="12">
        <v>2.1</v>
      </c>
      <c r="D140" s="25" t="s">
        <v>37</v>
      </c>
      <c r="E140" s="13" t="s">
        <v>37</v>
      </c>
      <c r="H140" s="28">
        <v>0</v>
      </c>
      <c r="I140" s="9">
        <v>0.05</v>
      </c>
    </row>
    <row r="141" spans="1:9" ht="12.75">
      <c r="A141" s="14" t="s">
        <v>155</v>
      </c>
      <c r="B141" s="25">
        <v>84</v>
      </c>
      <c r="C141" s="12">
        <v>3.7</v>
      </c>
      <c r="D141" s="25">
        <v>81</v>
      </c>
      <c r="E141" s="13">
        <v>3.6</v>
      </c>
      <c r="H141" s="30">
        <v>0</v>
      </c>
      <c r="I141" s="6">
        <v>0.3</v>
      </c>
    </row>
    <row r="142" spans="1:9" ht="12.75">
      <c r="A142" s="14" t="s">
        <v>152</v>
      </c>
      <c r="B142" s="25">
        <v>73</v>
      </c>
      <c r="C142" s="12">
        <v>3.3</v>
      </c>
      <c r="D142" s="25">
        <v>69</v>
      </c>
      <c r="E142" s="13">
        <v>3</v>
      </c>
      <c r="H142" s="30">
        <v>0.2</v>
      </c>
      <c r="I142" s="6">
        <v>0.18</v>
      </c>
    </row>
    <row r="143" spans="1:9" ht="12.75">
      <c r="A143" s="5" t="s">
        <v>63</v>
      </c>
      <c r="B143" s="25">
        <v>48</v>
      </c>
      <c r="C143" s="12">
        <v>2.6</v>
      </c>
      <c r="D143" s="25">
        <v>57</v>
      </c>
      <c r="E143" s="12">
        <v>2.8</v>
      </c>
      <c r="F143" s="12"/>
      <c r="G143" s="12"/>
      <c r="H143" s="30">
        <v>0</v>
      </c>
      <c r="I143" s="10">
        <v>0.05625</v>
      </c>
    </row>
    <row r="144" spans="1:9" ht="12.75">
      <c r="A144" s="18" t="s">
        <v>195</v>
      </c>
      <c r="B144" s="26">
        <v>61</v>
      </c>
      <c r="C144" s="19">
        <v>3</v>
      </c>
      <c r="D144" s="26">
        <v>2.8</v>
      </c>
      <c r="E144" s="19">
        <v>2.8</v>
      </c>
      <c r="F144" s="19"/>
      <c r="G144" s="19"/>
      <c r="H144" s="29">
        <v>0.3</v>
      </c>
      <c r="I144" s="18">
        <v>0.2</v>
      </c>
    </row>
    <row r="145" spans="1:9" ht="12.75">
      <c r="A145" s="16" t="s">
        <v>174</v>
      </c>
      <c r="B145" s="25">
        <v>62</v>
      </c>
      <c r="C145" s="12">
        <v>3</v>
      </c>
      <c r="D145" s="25">
        <v>51</v>
      </c>
      <c r="E145" s="13">
        <v>2.6</v>
      </c>
      <c r="H145" s="30">
        <v>0</v>
      </c>
      <c r="I145" s="6">
        <v>0.3</v>
      </c>
    </row>
    <row r="146" spans="1:9" ht="12.75">
      <c r="A146" s="18" t="s">
        <v>206</v>
      </c>
      <c r="B146" s="26">
        <v>65</v>
      </c>
      <c r="C146" s="19">
        <v>3.1</v>
      </c>
      <c r="D146" s="26">
        <v>3.3</v>
      </c>
      <c r="E146" s="19">
        <v>3.3</v>
      </c>
      <c r="F146" s="19"/>
      <c r="G146" s="19"/>
      <c r="H146" s="29">
        <v>0</v>
      </c>
      <c r="I146" s="18">
        <v>0.3</v>
      </c>
    </row>
    <row r="147" spans="1:9" ht="12.75">
      <c r="A147" s="18" t="s">
        <v>219</v>
      </c>
      <c r="B147" s="26">
        <v>64</v>
      </c>
      <c r="C147" s="19">
        <v>3</v>
      </c>
      <c r="D147" s="26"/>
      <c r="E147" s="19"/>
      <c r="F147" s="19"/>
      <c r="G147" s="19"/>
      <c r="H147" s="29">
        <v>0</v>
      </c>
      <c r="I147" s="18">
        <v>0.2</v>
      </c>
    </row>
    <row r="148" spans="1:9" ht="12.75">
      <c r="A148" s="18" t="s">
        <v>207</v>
      </c>
      <c r="B148" s="26">
        <v>72</v>
      </c>
      <c r="C148" s="19">
        <v>3.3</v>
      </c>
      <c r="D148" s="26">
        <v>3.2</v>
      </c>
      <c r="E148" s="19">
        <v>3.2</v>
      </c>
      <c r="F148" s="19"/>
      <c r="G148" s="19"/>
      <c r="H148" s="29">
        <v>0</v>
      </c>
      <c r="I148" s="18">
        <v>0.2</v>
      </c>
    </row>
    <row r="149" spans="1:9" ht="12.75">
      <c r="A149" s="18" t="s">
        <v>237</v>
      </c>
      <c r="B149" s="26">
        <v>53</v>
      </c>
      <c r="C149" s="19">
        <v>2.8</v>
      </c>
      <c r="D149" s="26">
        <v>2.9</v>
      </c>
      <c r="E149" s="19">
        <v>2.9</v>
      </c>
      <c r="F149" s="19"/>
      <c r="G149" s="19"/>
      <c r="H149" s="29">
        <v>0.4</v>
      </c>
      <c r="I149" s="18">
        <v>0.2</v>
      </c>
    </row>
    <row r="150" spans="1:9" ht="12.75">
      <c r="A150" s="18" t="s">
        <v>265</v>
      </c>
      <c r="B150" s="26">
        <v>64</v>
      </c>
      <c r="C150" s="19">
        <v>3</v>
      </c>
      <c r="D150" s="26">
        <v>66</v>
      </c>
      <c r="E150" s="19">
        <v>3</v>
      </c>
      <c r="F150" s="19"/>
      <c r="G150" s="19"/>
      <c r="H150" s="30">
        <v>0</v>
      </c>
      <c r="I150" s="20">
        <v>0.04</v>
      </c>
    </row>
    <row r="151" spans="1:9" ht="12.75">
      <c r="A151" s="18" t="s">
        <v>223</v>
      </c>
      <c r="B151" s="26">
        <v>74</v>
      </c>
      <c r="C151" s="19">
        <v>3.3</v>
      </c>
      <c r="D151" s="26">
        <v>3.5</v>
      </c>
      <c r="E151" s="19">
        <v>3.5</v>
      </c>
      <c r="F151" s="19"/>
      <c r="G151" s="19"/>
      <c r="H151" s="29">
        <v>0</v>
      </c>
      <c r="I151" s="18">
        <v>0.2</v>
      </c>
    </row>
    <row r="152" spans="1:9" ht="12.75">
      <c r="A152" s="5" t="s">
        <v>79</v>
      </c>
      <c r="B152" s="25">
        <v>62</v>
      </c>
      <c r="C152" s="12">
        <v>3</v>
      </c>
      <c r="D152" s="25">
        <v>80</v>
      </c>
      <c r="E152" s="12">
        <v>3.5</v>
      </c>
      <c r="F152" s="12"/>
      <c r="G152" s="12"/>
      <c r="H152" s="30">
        <v>0</v>
      </c>
      <c r="I152" s="6">
        <v>0.1784375</v>
      </c>
    </row>
    <row r="153" spans="1:9" ht="12.75">
      <c r="A153" s="3" t="s">
        <v>15</v>
      </c>
      <c r="B153" s="25">
        <f>9+3+3+14+4</f>
        <v>33</v>
      </c>
      <c r="C153" s="12">
        <v>1.8</v>
      </c>
      <c r="D153" s="25">
        <f>8+10+8+18+4</f>
        <v>48</v>
      </c>
      <c r="E153" s="13">
        <v>2.5</v>
      </c>
      <c r="H153" s="28">
        <v>0.4</v>
      </c>
      <c r="I153" s="9">
        <v>0.05</v>
      </c>
    </row>
    <row r="154" spans="1:9" ht="12.75">
      <c r="A154" s="3" t="s">
        <v>9</v>
      </c>
      <c r="B154" s="25">
        <f>10+9+12+18+4</f>
        <v>53</v>
      </c>
      <c r="C154" s="12">
        <v>2.8</v>
      </c>
      <c r="D154" s="25">
        <f>8+8+20+13+4</f>
        <v>53</v>
      </c>
      <c r="E154" s="13">
        <v>2.7</v>
      </c>
      <c r="H154" s="28">
        <v>0</v>
      </c>
      <c r="I154" s="9">
        <v>0.1</v>
      </c>
    </row>
    <row r="155" spans="1:9" ht="12.75">
      <c r="A155" s="14" t="s">
        <v>153</v>
      </c>
      <c r="B155" s="25">
        <v>59</v>
      </c>
      <c r="C155" s="12">
        <v>2.9</v>
      </c>
      <c r="D155" s="25">
        <v>58</v>
      </c>
      <c r="E155" s="13">
        <v>2.8</v>
      </c>
      <c r="H155" s="30">
        <v>0</v>
      </c>
      <c r="I155" s="6">
        <v>0.13</v>
      </c>
    </row>
    <row r="156" spans="1:9" ht="12.75">
      <c r="A156" s="18" t="s">
        <v>249</v>
      </c>
      <c r="B156" s="26">
        <v>86</v>
      </c>
      <c r="C156" s="19">
        <v>3.8</v>
      </c>
      <c r="D156" s="26">
        <v>86</v>
      </c>
      <c r="E156" s="19">
        <v>3.9</v>
      </c>
      <c r="F156" s="19"/>
      <c r="G156" s="19"/>
      <c r="H156" s="29">
        <v>0.4</v>
      </c>
      <c r="I156" s="20">
        <v>0.3</v>
      </c>
    </row>
    <row r="157" spans="1:9" ht="12.75">
      <c r="A157" s="18" t="s">
        <v>258</v>
      </c>
      <c r="B157" s="26">
        <v>64</v>
      </c>
      <c r="C157" s="19">
        <v>3</v>
      </c>
      <c r="D157" s="26">
        <v>56</v>
      </c>
      <c r="E157" s="19">
        <v>2.7</v>
      </c>
      <c r="F157" s="19"/>
      <c r="G157" s="19"/>
      <c r="H157" s="30">
        <v>0</v>
      </c>
      <c r="I157" s="20">
        <v>0.235</v>
      </c>
    </row>
    <row r="158" spans="1:9" ht="12.75">
      <c r="A158" s="5" t="s">
        <v>141</v>
      </c>
      <c r="B158" s="25">
        <v>57</v>
      </c>
      <c r="C158" s="12">
        <v>2.9</v>
      </c>
      <c r="D158" s="25">
        <v>71</v>
      </c>
      <c r="E158" s="12">
        <v>3.1</v>
      </c>
      <c r="F158" s="12"/>
      <c r="G158" s="12"/>
      <c r="H158" s="30">
        <v>0</v>
      </c>
      <c r="I158" s="10">
        <v>0.3</v>
      </c>
    </row>
    <row r="159" spans="1:9" ht="12.75">
      <c r="A159" s="14" t="s">
        <v>163</v>
      </c>
      <c r="B159" s="25">
        <v>48</v>
      </c>
      <c r="C159" s="12">
        <v>2.6</v>
      </c>
      <c r="D159" s="25">
        <v>72</v>
      </c>
      <c r="E159" s="13">
        <v>3.1</v>
      </c>
      <c r="H159" s="30">
        <v>0</v>
      </c>
      <c r="I159" s="6">
        <v>0.07</v>
      </c>
    </row>
    <row r="160" spans="1:9" ht="12.75">
      <c r="A160" s="5" t="s">
        <v>85</v>
      </c>
      <c r="B160" s="25">
        <v>63</v>
      </c>
      <c r="C160" s="12">
        <v>3</v>
      </c>
      <c r="D160" s="25">
        <v>60</v>
      </c>
      <c r="E160" s="12">
        <v>2.9</v>
      </c>
      <c r="F160" s="12"/>
      <c r="G160" s="12"/>
      <c r="H160" s="30">
        <v>0.2</v>
      </c>
      <c r="I160" s="6">
        <v>0.2625</v>
      </c>
    </row>
    <row r="161" spans="1:9" ht="12.75">
      <c r="A161" s="18" t="s">
        <v>212</v>
      </c>
      <c r="B161" s="26">
        <v>43</v>
      </c>
      <c r="C161" s="19">
        <v>2.4</v>
      </c>
      <c r="D161" s="26">
        <v>2.6</v>
      </c>
      <c r="E161" s="19">
        <v>2.6</v>
      </c>
      <c r="F161" s="19"/>
      <c r="G161" s="19"/>
      <c r="H161" s="29">
        <v>0</v>
      </c>
      <c r="I161" s="18">
        <v>0.2</v>
      </c>
    </row>
    <row r="162" spans="1:9" ht="12.75">
      <c r="A162" s="15" t="s">
        <v>159</v>
      </c>
      <c r="B162" s="25">
        <v>83</v>
      </c>
      <c r="C162" s="12">
        <v>3.6</v>
      </c>
      <c r="D162" s="25">
        <v>68</v>
      </c>
      <c r="E162" s="13">
        <v>3</v>
      </c>
      <c r="H162" s="30">
        <v>0</v>
      </c>
      <c r="I162" s="6">
        <v>0.25</v>
      </c>
    </row>
    <row r="163" spans="1:9" ht="12.75">
      <c r="A163" s="14" t="s">
        <v>164</v>
      </c>
      <c r="B163" s="25">
        <v>66</v>
      </c>
      <c r="C163" s="12">
        <v>3.1</v>
      </c>
      <c r="D163" s="25">
        <v>70</v>
      </c>
      <c r="E163" s="13">
        <v>3.1</v>
      </c>
      <c r="H163" s="30">
        <v>0.2</v>
      </c>
      <c r="I163" s="6">
        <v>0.3</v>
      </c>
    </row>
    <row r="164" spans="1:9" ht="12.75">
      <c r="A164" s="21" t="s">
        <v>268</v>
      </c>
      <c r="B164" s="26">
        <v>84</v>
      </c>
      <c r="C164" s="19">
        <v>3.7</v>
      </c>
      <c r="D164" s="26">
        <v>74</v>
      </c>
      <c r="E164" s="19">
        <v>3.2</v>
      </c>
      <c r="F164" s="19"/>
      <c r="G164" s="19"/>
      <c r="H164" s="30">
        <v>0.3</v>
      </c>
      <c r="I164" s="20">
        <v>0.3</v>
      </c>
    </row>
    <row r="165" spans="1:9" ht="12.75">
      <c r="A165" s="3" t="s">
        <v>8</v>
      </c>
      <c r="B165" s="25">
        <f>4+9+14+6+4</f>
        <v>37</v>
      </c>
      <c r="C165" s="12">
        <v>2</v>
      </c>
      <c r="D165" s="25">
        <f>14+7+6+8+4</f>
        <v>39</v>
      </c>
      <c r="E165" s="13">
        <v>2.2</v>
      </c>
      <c r="H165" s="28">
        <v>0.4</v>
      </c>
      <c r="I165" s="9">
        <v>0.05</v>
      </c>
    </row>
    <row r="166" spans="1:9" ht="12.75">
      <c r="A166" s="5" t="s">
        <v>95</v>
      </c>
      <c r="B166" s="25">
        <v>43</v>
      </c>
      <c r="C166" s="12">
        <v>2.4</v>
      </c>
      <c r="D166" s="25">
        <v>66</v>
      </c>
      <c r="E166" s="12">
        <v>3</v>
      </c>
      <c r="F166" s="12"/>
      <c r="G166" s="12"/>
      <c r="H166" s="30">
        <v>0.1</v>
      </c>
      <c r="I166" s="6">
        <v>0.143125</v>
      </c>
    </row>
    <row r="167" spans="1:9" ht="12.75">
      <c r="A167" s="18" t="s">
        <v>234</v>
      </c>
      <c r="B167" s="26">
        <v>55</v>
      </c>
      <c r="C167" s="19">
        <v>2.8</v>
      </c>
      <c r="D167" s="26">
        <v>3.2</v>
      </c>
      <c r="E167" s="19">
        <v>3.2</v>
      </c>
      <c r="F167" s="19"/>
      <c r="G167" s="19"/>
      <c r="H167" s="29">
        <v>0.4</v>
      </c>
      <c r="I167" s="18">
        <v>0.1</v>
      </c>
    </row>
    <row r="168" spans="1:9" ht="12.75">
      <c r="A168" s="3" t="s">
        <v>11</v>
      </c>
      <c r="B168" s="25">
        <f>10+13+8+12+4</f>
        <v>47</v>
      </c>
      <c r="C168" s="12">
        <v>2.5</v>
      </c>
      <c r="D168" s="25">
        <f>11+15+3+15+4</f>
        <v>48</v>
      </c>
      <c r="E168" s="13">
        <v>2.5</v>
      </c>
      <c r="H168" s="28">
        <v>0.3</v>
      </c>
      <c r="I168" s="9">
        <v>0.15</v>
      </c>
    </row>
    <row r="169" spans="1:9" ht="12.75">
      <c r="A169" s="5" t="s">
        <v>84</v>
      </c>
      <c r="B169" s="25" t="s">
        <v>37</v>
      </c>
      <c r="C169" s="12" t="s">
        <v>37</v>
      </c>
      <c r="D169" s="25">
        <v>36</v>
      </c>
      <c r="E169" s="12">
        <v>2.1</v>
      </c>
      <c r="F169" s="12"/>
      <c r="G169" s="12"/>
      <c r="H169" s="30">
        <v>0</v>
      </c>
      <c r="I169" s="6">
        <v>0.084375</v>
      </c>
    </row>
    <row r="170" spans="1:9" ht="12.75">
      <c r="A170" s="3" t="s">
        <v>17</v>
      </c>
      <c r="B170" s="25">
        <f>20+15+10+20+4+1</f>
        <v>70</v>
      </c>
      <c r="C170" s="12">
        <v>3.2</v>
      </c>
      <c r="D170" s="25">
        <f>18+19+18+24+4</f>
        <v>83</v>
      </c>
      <c r="E170" s="13">
        <v>3.7</v>
      </c>
      <c r="H170" s="28">
        <v>0.4</v>
      </c>
      <c r="I170" s="9">
        <v>0.2</v>
      </c>
    </row>
    <row r="171" spans="1:9" ht="12.75">
      <c r="A171" s="18" t="s">
        <v>262</v>
      </c>
      <c r="B171" s="26">
        <v>68</v>
      </c>
      <c r="C171" s="19">
        <v>3.2</v>
      </c>
      <c r="D171" s="26">
        <v>76</v>
      </c>
      <c r="E171" s="19">
        <v>3.3</v>
      </c>
      <c r="F171" s="19"/>
      <c r="G171" s="19"/>
      <c r="H171" s="30">
        <v>0.4</v>
      </c>
      <c r="I171" s="20">
        <v>0.3</v>
      </c>
    </row>
    <row r="172" spans="1:9" ht="12.75">
      <c r="A172" s="18" t="s">
        <v>225</v>
      </c>
      <c r="B172" s="26">
        <v>79</v>
      </c>
      <c r="C172" s="19">
        <v>3.5</v>
      </c>
      <c r="D172" s="26">
        <v>3.2</v>
      </c>
      <c r="E172" s="19">
        <v>3.2</v>
      </c>
      <c r="F172" s="19"/>
      <c r="G172" s="19"/>
      <c r="H172" s="29">
        <v>0.2</v>
      </c>
      <c r="I172" s="18">
        <v>0.2</v>
      </c>
    </row>
    <row r="173" spans="1:9" ht="12.75">
      <c r="A173" s="5" t="s">
        <v>83</v>
      </c>
      <c r="B173" s="25">
        <v>76</v>
      </c>
      <c r="C173" s="12">
        <v>3.4</v>
      </c>
      <c r="D173" s="25">
        <v>85</v>
      </c>
      <c r="E173" s="12">
        <v>3.8</v>
      </c>
      <c r="F173" s="12"/>
      <c r="G173" s="12"/>
      <c r="H173" s="30">
        <v>0.4</v>
      </c>
      <c r="I173" s="6">
        <v>0.2578125</v>
      </c>
    </row>
    <row r="174" spans="1:9" ht="12.75">
      <c r="A174" s="5" t="s">
        <v>74</v>
      </c>
      <c r="B174" s="25">
        <v>74</v>
      </c>
      <c r="C174" s="12">
        <v>3.3</v>
      </c>
      <c r="D174" s="25">
        <v>71</v>
      </c>
      <c r="E174" s="12">
        <v>3.1</v>
      </c>
      <c r="F174" s="12"/>
      <c r="G174" s="12"/>
      <c r="H174" s="30">
        <v>0.2</v>
      </c>
      <c r="I174" s="6">
        <v>0.1784375</v>
      </c>
    </row>
    <row r="175" spans="1:9" ht="12.75">
      <c r="A175" s="5" t="s">
        <v>139</v>
      </c>
      <c r="B175" s="25">
        <v>40</v>
      </c>
      <c r="C175" s="12">
        <v>2.2</v>
      </c>
      <c r="D175" s="25">
        <v>52</v>
      </c>
      <c r="E175" s="12">
        <v>2.6</v>
      </c>
      <c r="F175" s="12"/>
      <c r="G175" s="12"/>
      <c r="H175" s="30">
        <v>0</v>
      </c>
      <c r="I175" s="10">
        <v>0.1</v>
      </c>
    </row>
    <row r="176" spans="1:9" ht="12.75">
      <c r="A176" s="3" t="s">
        <v>44</v>
      </c>
      <c r="B176" s="25">
        <f>24+23+18+20+4</f>
        <v>89</v>
      </c>
      <c r="C176" s="12">
        <v>3.9</v>
      </c>
      <c r="D176" s="25">
        <f>23+15+24+14+4</f>
        <v>80</v>
      </c>
      <c r="E176" s="13">
        <v>3.5</v>
      </c>
      <c r="H176" s="28">
        <v>0.4</v>
      </c>
      <c r="I176" s="9">
        <v>0.3</v>
      </c>
    </row>
    <row r="177" spans="1:9" ht="12.75">
      <c r="A177" s="3" t="s">
        <v>23</v>
      </c>
      <c r="B177" s="25">
        <f>12+4+8+15+4</f>
        <v>43</v>
      </c>
      <c r="C177" s="12">
        <v>2.4</v>
      </c>
      <c r="D177" s="25">
        <f>5+9+18+12+4</f>
        <v>48</v>
      </c>
      <c r="E177" s="13">
        <v>2.5</v>
      </c>
      <c r="H177" s="28">
        <v>0.2</v>
      </c>
      <c r="I177" s="9">
        <v>0.25</v>
      </c>
    </row>
    <row r="178" spans="1:9" ht="12.75">
      <c r="A178" s="16" t="s">
        <v>186</v>
      </c>
      <c r="B178" s="25">
        <v>42</v>
      </c>
      <c r="C178" s="12">
        <v>2.3</v>
      </c>
      <c r="D178" s="25">
        <v>46</v>
      </c>
      <c r="E178" s="13">
        <v>2.5</v>
      </c>
      <c r="H178" s="30">
        <v>0.3</v>
      </c>
      <c r="I178" s="6">
        <v>0.17</v>
      </c>
    </row>
    <row r="179" spans="1:9" ht="12.75">
      <c r="A179" s="5" t="s">
        <v>54</v>
      </c>
      <c r="B179" s="25">
        <v>56</v>
      </c>
      <c r="C179" s="12">
        <v>2.9</v>
      </c>
      <c r="D179" s="25">
        <v>57</v>
      </c>
      <c r="E179" s="12">
        <v>2.8</v>
      </c>
      <c r="F179" s="12"/>
      <c r="G179" s="12"/>
      <c r="H179" s="30">
        <v>0.3</v>
      </c>
      <c r="I179" s="10">
        <v>0.1890625</v>
      </c>
    </row>
    <row r="180" spans="1:9" ht="12.75">
      <c r="A180" s="18" t="s">
        <v>220</v>
      </c>
      <c r="B180" s="26">
        <v>76</v>
      </c>
      <c r="C180" s="19">
        <v>3.4</v>
      </c>
      <c r="D180" s="26">
        <v>3.2</v>
      </c>
      <c r="E180" s="19">
        <v>3.2</v>
      </c>
      <c r="F180" s="19"/>
      <c r="G180" s="19"/>
      <c r="H180" s="29">
        <v>0.2</v>
      </c>
      <c r="I180" s="18">
        <v>0.2</v>
      </c>
    </row>
    <row r="181" spans="1:9" ht="12.75">
      <c r="A181" s="3" t="s">
        <v>24</v>
      </c>
      <c r="B181" s="25">
        <f>18+9+19+20+4</f>
        <v>70</v>
      </c>
      <c r="C181" s="12">
        <v>3.2</v>
      </c>
      <c r="D181" s="25">
        <f>16+23+10+15+4</f>
        <v>68</v>
      </c>
      <c r="E181" s="13">
        <v>3</v>
      </c>
      <c r="H181" s="28">
        <v>0</v>
      </c>
      <c r="I181" s="9">
        <v>0.3</v>
      </c>
    </row>
    <row r="182" spans="1:9" ht="12.75">
      <c r="A182" s="14" t="s">
        <v>166</v>
      </c>
      <c r="B182" s="25">
        <v>40</v>
      </c>
      <c r="C182" s="12">
        <v>2.2</v>
      </c>
      <c r="D182" s="25">
        <v>53</v>
      </c>
      <c r="E182" s="13">
        <v>2.7</v>
      </c>
      <c r="H182" s="30">
        <v>0</v>
      </c>
      <c r="I182" s="6">
        <v>0.08</v>
      </c>
    </row>
    <row r="183" spans="1:9" ht="12.75">
      <c r="A183" s="5" t="s">
        <v>126</v>
      </c>
      <c r="B183" s="25">
        <v>68</v>
      </c>
      <c r="C183" s="12">
        <v>3.2</v>
      </c>
      <c r="D183" s="25">
        <v>56</v>
      </c>
      <c r="E183" s="12">
        <v>2.7</v>
      </c>
      <c r="F183" s="12"/>
      <c r="G183" s="12"/>
      <c r="H183" s="30">
        <v>0.4</v>
      </c>
      <c r="I183" s="10">
        <v>0.3</v>
      </c>
    </row>
    <row r="184" spans="1:9" ht="12.75">
      <c r="A184" s="5" t="s">
        <v>88</v>
      </c>
      <c r="B184" s="25">
        <v>78</v>
      </c>
      <c r="C184" s="12">
        <v>3.5</v>
      </c>
      <c r="D184" s="25">
        <v>68</v>
      </c>
      <c r="E184" s="12">
        <v>3</v>
      </c>
      <c r="F184" s="12"/>
      <c r="G184" s="12"/>
      <c r="H184" s="30">
        <v>0.4</v>
      </c>
      <c r="I184" s="6">
        <v>0.2625</v>
      </c>
    </row>
    <row r="185" spans="1:9" ht="12.75">
      <c r="A185" s="5" t="s">
        <v>127</v>
      </c>
      <c r="B185" s="25">
        <v>74</v>
      </c>
      <c r="C185" s="12">
        <v>3.3</v>
      </c>
      <c r="D185" s="25">
        <v>78</v>
      </c>
      <c r="E185" s="12">
        <v>3.4</v>
      </c>
      <c r="F185" s="12"/>
      <c r="G185" s="12"/>
      <c r="H185" s="30">
        <v>0.4</v>
      </c>
      <c r="I185" s="10">
        <v>0.2</v>
      </c>
    </row>
    <row r="186" spans="1:9" ht="12.75">
      <c r="A186" s="5" t="s">
        <v>130</v>
      </c>
      <c r="B186" s="25">
        <v>33</v>
      </c>
      <c r="C186" s="12">
        <v>1.8</v>
      </c>
      <c r="D186" s="25" t="s">
        <v>37</v>
      </c>
      <c r="E186" s="12" t="s">
        <v>37</v>
      </c>
      <c r="F186" s="12"/>
      <c r="G186" s="12"/>
      <c r="H186" s="30">
        <v>0</v>
      </c>
      <c r="I186" s="10">
        <v>0</v>
      </c>
    </row>
    <row r="187" spans="1:9" ht="12.75">
      <c r="A187" s="3" t="s">
        <v>46</v>
      </c>
      <c r="B187" s="25">
        <f>15+18+20+16+4</f>
        <v>73</v>
      </c>
      <c r="C187" s="12">
        <v>3.3</v>
      </c>
      <c r="D187" s="25">
        <f>19+11+12+21+4</f>
        <v>67</v>
      </c>
      <c r="E187" s="13">
        <v>3</v>
      </c>
      <c r="H187" s="28">
        <v>0</v>
      </c>
      <c r="I187" s="9">
        <v>0.2</v>
      </c>
    </row>
    <row r="188" spans="1:9" ht="12.75">
      <c r="A188" s="1" t="s">
        <v>52</v>
      </c>
      <c r="B188" s="25">
        <v>49</v>
      </c>
      <c r="C188" s="12">
        <v>2.6</v>
      </c>
      <c r="D188" s="25">
        <v>61</v>
      </c>
      <c r="E188" s="12">
        <v>2.9</v>
      </c>
      <c r="F188" s="12"/>
      <c r="G188" s="12"/>
      <c r="H188" s="30">
        <v>0</v>
      </c>
      <c r="I188" s="10">
        <v>0.12375</v>
      </c>
    </row>
    <row r="189" spans="1:9" ht="12.75">
      <c r="A189" s="16" t="s">
        <v>171</v>
      </c>
      <c r="B189" s="25">
        <v>70</v>
      </c>
      <c r="C189" s="12">
        <v>3.2</v>
      </c>
      <c r="D189" s="25">
        <v>66</v>
      </c>
      <c r="E189" s="13">
        <v>3</v>
      </c>
      <c r="H189" s="30">
        <v>0.3</v>
      </c>
      <c r="I189" s="6">
        <v>0.17</v>
      </c>
    </row>
    <row r="190" spans="1:9" ht="12.75">
      <c r="A190" s="18" t="s">
        <v>266</v>
      </c>
      <c r="B190" s="26">
        <v>56</v>
      </c>
      <c r="C190" s="19">
        <v>2.9</v>
      </c>
      <c r="D190" s="26">
        <v>43</v>
      </c>
      <c r="E190" s="19">
        <v>2.4</v>
      </c>
      <c r="F190" s="19"/>
      <c r="G190" s="19"/>
      <c r="H190" s="30">
        <v>0</v>
      </c>
      <c r="I190" s="20">
        <v>0.118</v>
      </c>
    </row>
    <row r="191" spans="1:9" ht="12.75">
      <c r="A191" s="18" t="s">
        <v>197</v>
      </c>
      <c r="B191" s="26">
        <v>56</v>
      </c>
      <c r="C191" s="19">
        <v>2.9</v>
      </c>
      <c r="D191" s="26">
        <v>2.8</v>
      </c>
      <c r="E191" s="19">
        <v>2.8</v>
      </c>
      <c r="F191" s="19"/>
      <c r="G191" s="19"/>
      <c r="H191" s="29">
        <v>0.4</v>
      </c>
      <c r="I191" s="18">
        <v>0.1</v>
      </c>
    </row>
    <row r="192" spans="1:9" ht="12.75">
      <c r="A192" s="21" t="s">
        <v>261</v>
      </c>
      <c r="B192" s="26">
        <v>87</v>
      </c>
      <c r="C192" s="19">
        <v>3.8</v>
      </c>
      <c r="D192" s="26">
        <v>77</v>
      </c>
      <c r="E192" s="19">
        <v>3.3</v>
      </c>
      <c r="F192" s="19"/>
      <c r="G192" s="19"/>
      <c r="H192" s="30">
        <v>0.4</v>
      </c>
      <c r="I192" s="20">
        <v>0.22199999999999998</v>
      </c>
    </row>
    <row r="193" spans="1:9" ht="12.75">
      <c r="A193" s="1" t="s">
        <v>69</v>
      </c>
      <c r="B193" s="25">
        <v>49</v>
      </c>
      <c r="C193" s="12">
        <v>2.6</v>
      </c>
      <c r="D193" s="25">
        <v>56</v>
      </c>
      <c r="E193" s="12">
        <v>2.7</v>
      </c>
      <c r="F193" s="12"/>
      <c r="G193" s="12"/>
      <c r="H193" s="30">
        <v>0.1</v>
      </c>
      <c r="I193" s="10">
        <v>0.0909375</v>
      </c>
    </row>
    <row r="194" spans="1:9" ht="12.75">
      <c r="A194" s="18" t="s">
        <v>205</v>
      </c>
      <c r="B194" s="26">
        <v>68</v>
      </c>
      <c r="C194" s="19">
        <v>3.2</v>
      </c>
      <c r="D194" s="26">
        <v>2.6</v>
      </c>
      <c r="E194" s="19">
        <v>2.6</v>
      </c>
      <c r="F194" s="19"/>
      <c r="G194" s="19"/>
      <c r="H194" s="29">
        <v>0.3</v>
      </c>
      <c r="I194" s="18">
        <v>0.2</v>
      </c>
    </row>
    <row r="195" spans="1:9" ht="12.75">
      <c r="A195" s="18" t="s">
        <v>215</v>
      </c>
      <c r="B195" s="26">
        <v>68</v>
      </c>
      <c r="C195" s="19">
        <v>3.2</v>
      </c>
      <c r="D195" s="26">
        <v>2.8</v>
      </c>
      <c r="E195" s="19">
        <v>2.8</v>
      </c>
      <c r="F195" s="19"/>
      <c r="G195" s="19"/>
      <c r="H195" s="29">
        <v>0.4</v>
      </c>
      <c r="I195" s="18">
        <v>0.3</v>
      </c>
    </row>
    <row r="196" spans="1:9" ht="12.75">
      <c r="A196" s="1" t="s">
        <v>61</v>
      </c>
      <c r="B196" s="25">
        <v>52</v>
      </c>
      <c r="C196" s="12">
        <v>2.7</v>
      </c>
      <c r="D196" s="25">
        <v>48</v>
      </c>
      <c r="E196" s="12">
        <v>2.5</v>
      </c>
      <c r="F196" s="12"/>
      <c r="G196" s="12"/>
      <c r="H196" s="30">
        <v>0</v>
      </c>
      <c r="I196" s="10">
        <v>0.17375</v>
      </c>
    </row>
    <row r="197" spans="1:9" ht="12.75">
      <c r="A197" s="3" t="s">
        <v>42</v>
      </c>
      <c r="B197" s="25">
        <f>17+19+20+16+4</f>
        <v>76</v>
      </c>
      <c r="C197" s="12">
        <v>3.4</v>
      </c>
      <c r="D197" s="25">
        <f>17+18+18+24+4</f>
        <v>81</v>
      </c>
      <c r="E197" s="13">
        <v>3.6</v>
      </c>
      <c r="H197" s="28">
        <v>0</v>
      </c>
      <c r="I197" s="9">
        <v>0.2</v>
      </c>
    </row>
    <row r="198" spans="1:9" ht="12.75">
      <c r="A198" s="5" t="s">
        <v>123</v>
      </c>
      <c r="B198" s="25">
        <v>59</v>
      </c>
      <c r="C198" s="12">
        <v>2.9</v>
      </c>
      <c r="D198" s="25">
        <v>70</v>
      </c>
      <c r="E198" s="12">
        <v>3</v>
      </c>
      <c r="F198" s="12"/>
      <c r="G198" s="12"/>
      <c r="H198" s="30">
        <v>0</v>
      </c>
      <c r="I198" s="10">
        <v>0.1</v>
      </c>
    </row>
    <row r="199" spans="1:9" ht="12.75">
      <c r="A199" s="5" t="s">
        <v>116</v>
      </c>
      <c r="B199" s="25">
        <v>45</v>
      </c>
      <c r="C199" s="12">
        <v>2.5</v>
      </c>
      <c r="D199" s="25">
        <v>67</v>
      </c>
      <c r="E199" s="12">
        <v>3</v>
      </c>
      <c r="F199" s="12"/>
      <c r="G199" s="12"/>
      <c r="H199" s="30">
        <v>0.2</v>
      </c>
      <c r="I199" s="10">
        <v>0.2</v>
      </c>
    </row>
    <row r="200" spans="1:9" ht="12.75">
      <c r="A200" s="14" t="s">
        <v>161</v>
      </c>
      <c r="B200" s="25">
        <v>40</v>
      </c>
      <c r="C200" s="12">
        <v>2.2</v>
      </c>
      <c r="D200" s="25">
        <v>70</v>
      </c>
      <c r="E200" s="13">
        <v>3.1</v>
      </c>
      <c r="H200" s="30">
        <v>0</v>
      </c>
      <c r="I200" s="6">
        <v>0.17</v>
      </c>
    </row>
    <row r="201" spans="1:9" ht="12.75">
      <c r="A201" s="16" t="s">
        <v>180</v>
      </c>
      <c r="B201" s="25">
        <v>40</v>
      </c>
      <c r="C201" s="12">
        <v>2.2</v>
      </c>
      <c r="D201" s="25">
        <v>36</v>
      </c>
      <c r="E201" s="13">
        <v>2.1</v>
      </c>
      <c r="H201" s="30">
        <v>0</v>
      </c>
      <c r="I201" s="6">
        <v>0.12</v>
      </c>
    </row>
    <row r="202" spans="1:9" ht="12.75">
      <c r="A202" s="3" t="s">
        <v>12</v>
      </c>
      <c r="B202" s="25">
        <f>14+12+16+20+4</f>
        <v>66</v>
      </c>
      <c r="C202" s="12">
        <v>3.1</v>
      </c>
      <c r="D202" s="25">
        <f>14+11+13+15+4</f>
        <v>57</v>
      </c>
      <c r="E202" s="13">
        <v>2.8</v>
      </c>
      <c r="H202" s="28">
        <v>0.3</v>
      </c>
      <c r="I202" s="9">
        <v>0.15</v>
      </c>
    </row>
    <row r="203" spans="1:9" ht="12.75">
      <c r="A203" s="18" t="s">
        <v>272</v>
      </c>
      <c r="B203" s="26">
        <v>52</v>
      </c>
      <c r="C203" s="19">
        <v>2.7</v>
      </c>
      <c r="D203" s="26">
        <v>52</v>
      </c>
      <c r="E203" s="19">
        <v>2.6</v>
      </c>
      <c r="F203" s="19"/>
      <c r="G203" s="19"/>
      <c r="H203" s="30">
        <v>0</v>
      </c>
      <c r="I203" s="20">
        <v>0.105</v>
      </c>
    </row>
    <row r="204" spans="1:9" ht="12.75">
      <c r="A204" s="18" t="s">
        <v>208</v>
      </c>
      <c r="B204" s="26">
        <v>51</v>
      </c>
      <c r="C204" s="19">
        <v>2.7</v>
      </c>
      <c r="D204" s="26">
        <v>2</v>
      </c>
      <c r="E204" s="19">
        <v>2</v>
      </c>
      <c r="F204" s="19"/>
      <c r="G204" s="19"/>
      <c r="H204" s="29">
        <v>0</v>
      </c>
      <c r="I204" s="18">
        <v>0</v>
      </c>
    </row>
    <row r="205" spans="1:9" ht="12.75">
      <c r="A205" s="1" t="s">
        <v>93</v>
      </c>
      <c r="B205" s="25">
        <v>81</v>
      </c>
      <c r="C205" s="12">
        <v>3.6</v>
      </c>
      <c r="D205" s="25">
        <v>70</v>
      </c>
      <c r="E205" s="12">
        <v>3</v>
      </c>
      <c r="F205" s="12"/>
      <c r="G205" s="12"/>
      <c r="H205" s="30">
        <v>0.3</v>
      </c>
      <c r="I205" s="6">
        <v>0.2278125</v>
      </c>
    </row>
    <row r="206" spans="1:9" ht="12.75">
      <c r="A206" s="18" t="s">
        <v>233</v>
      </c>
      <c r="B206" s="26">
        <v>48</v>
      </c>
      <c r="C206" s="19">
        <v>2.6</v>
      </c>
      <c r="D206" s="26">
        <v>2.7</v>
      </c>
      <c r="E206" s="19">
        <v>2.7</v>
      </c>
      <c r="F206" s="19"/>
      <c r="G206" s="19"/>
      <c r="H206" s="29">
        <v>0</v>
      </c>
      <c r="I206" s="18">
        <v>0.2</v>
      </c>
    </row>
    <row r="207" spans="1:9" ht="12.75">
      <c r="A207" s="3" t="s">
        <v>0</v>
      </c>
      <c r="B207" s="25">
        <f>8+9+13+18+4</f>
        <v>52</v>
      </c>
      <c r="C207" s="12">
        <v>2.7</v>
      </c>
      <c r="D207" s="25">
        <f>9+17+13+14+4</f>
        <v>57</v>
      </c>
      <c r="E207" s="13">
        <v>2.8</v>
      </c>
      <c r="H207" s="28">
        <v>0.2</v>
      </c>
      <c r="I207" s="9">
        <v>0.2</v>
      </c>
    </row>
    <row r="208" spans="1:9" ht="12.75">
      <c r="A208" s="5" t="s">
        <v>94</v>
      </c>
      <c r="B208" s="25">
        <v>46</v>
      </c>
      <c r="C208" s="12">
        <v>2.5</v>
      </c>
      <c r="D208" s="25">
        <v>32</v>
      </c>
      <c r="E208" s="12">
        <v>1.9</v>
      </c>
      <c r="F208" s="12"/>
      <c r="G208" s="12"/>
      <c r="H208" s="30">
        <v>0.2</v>
      </c>
      <c r="I208" s="6">
        <v>0.065625</v>
      </c>
    </row>
    <row r="209" spans="1:9" ht="12.75">
      <c r="A209" s="18" t="s">
        <v>218</v>
      </c>
      <c r="B209" s="26">
        <v>53</v>
      </c>
      <c r="C209" s="19">
        <v>2.8</v>
      </c>
      <c r="D209" s="26">
        <v>3</v>
      </c>
      <c r="E209" s="19">
        <v>3</v>
      </c>
      <c r="F209" s="19"/>
      <c r="G209" s="19"/>
      <c r="H209" s="29">
        <v>0</v>
      </c>
      <c r="I209" s="18">
        <v>0.3</v>
      </c>
    </row>
    <row r="210" spans="1:9" ht="12.75">
      <c r="A210" s="5" t="s">
        <v>59</v>
      </c>
      <c r="B210" s="25">
        <v>55</v>
      </c>
      <c r="C210" s="12">
        <v>2.8</v>
      </c>
      <c r="D210" s="25">
        <v>75</v>
      </c>
      <c r="E210" s="12">
        <v>3.3</v>
      </c>
      <c r="F210" s="12"/>
      <c r="G210" s="12"/>
      <c r="H210" s="30">
        <v>0</v>
      </c>
      <c r="I210" s="10">
        <v>0.2625</v>
      </c>
    </row>
    <row r="211" spans="1:9" ht="12.75">
      <c r="A211" s="18" t="s">
        <v>252</v>
      </c>
      <c r="B211" s="26">
        <v>69</v>
      </c>
      <c r="C211" s="19">
        <v>3.2</v>
      </c>
      <c r="D211" s="26">
        <v>65</v>
      </c>
      <c r="E211" s="19">
        <v>2.9</v>
      </c>
      <c r="F211" s="19"/>
      <c r="G211" s="19"/>
      <c r="H211" s="29">
        <v>0</v>
      </c>
      <c r="I211" s="20">
        <v>0.10399999999999998</v>
      </c>
    </row>
    <row r="212" spans="1:9" ht="12.75">
      <c r="A212" s="18" t="s">
        <v>271</v>
      </c>
      <c r="B212" s="26">
        <v>37</v>
      </c>
      <c r="C212" s="19">
        <v>2</v>
      </c>
      <c r="D212" s="26">
        <v>60</v>
      </c>
      <c r="E212" s="19">
        <v>2.9</v>
      </c>
      <c r="F212" s="19"/>
      <c r="G212" s="19"/>
      <c r="H212" s="30">
        <v>0</v>
      </c>
      <c r="I212" s="20">
        <v>0.144</v>
      </c>
    </row>
    <row r="213" spans="1:9" ht="12.75">
      <c r="A213" s="5" t="s">
        <v>119</v>
      </c>
      <c r="B213" s="25">
        <v>85</v>
      </c>
      <c r="C213" s="12">
        <v>3.7</v>
      </c>
      <c r="D213" s="25">
        <v>73</v>
      </c>
      <c r="E213" s="12">
        <v>3.2</v>
      </c>
      <c r="F213" s="12"/>
      <c r="G213" s="12"/>
      <c r="H213" s="30">
        <v>0.3</v>
      </c>
      <c r="I213" s="10">
        <v>0.2</v>
      </c>
    </row>
    <row r="214" spans="1:9" ht="12.75">
      <c r="A214" s="16" t="s">
        <v>169</v>
      </c>
      <c r="B214" s="25">
        <v>53</v>
      </c>
      <c r="C214" s="12">
        <v>2.8</v>
      </c>
      <c r="D214" s="25">
        <v>50</v>
      </c>
      <c r="E214" s="13">
        <v>2.6</v>
      </c>
      <c r="H214" s="30">
        <v>0.3</v>
      </c>
      <c r="I214" s="6">
        <v>0.3</v>
      </c>
    </row>
    <row r="215" spans="1:9" ht="12.75">
      <c r="A215" s="16" t="s">
        <v>183</v>
      </c>
      <c r="B215" s="25">
        <v>53</v>
      </c>
      <c r="C215" s="12">
        <v>2.8</v>
      </c>
      <c r="D215" s="25">
        <v>60</v>
      </c>
      <c r="E215" s="13">
        <v>2.9</v>
      </c>
      <c r="H215" s="30">
        <v>0.2</v>
      </c>
      <c r="I215" s="6">
        <v>0.03</v>
      </c>
    </row>
    <row r="216" spans="1:9" ht="12.75">
      <c r="A216" s="5" t="s">
        <v>97</v>
      </c>
      <c r="B216" s="25">
        <v>40</v>
      </c>
      <c r="C216" s="12">
        <v>2.2</v>
      </c>
      <c r="D216" s="25">
        <v>59</v>
      </c>
      <c r="E216" s="12">
        <v>2.8</v>
      </c>
      <c r="F216" s="12"/>
      <c r="G216" s="12"/>
      <c r="H216" s="30">
        <v>0</v>
      </c>
      <c r="I216" s="10">
        <v>0.1</v>
      </c>
    </row>
    <row r="217" spans="1:9" ht="12.75">
      <c r="A217" s="5" t="s">
        <v>100</v>
      </c>
      <c r="B217" s="25">
        <v>49</v>
      </c>
      <c r="C217" s="12">
        <v>2.6</v>
      </c>
      <c r="D217" s="25">
        <v>73</v>
      </c>
      <c r="E217" s="12">
        <v>3.2</v>
      </c>
      <c r="F217" s="12"/>
      <c r="G217" s="12"/>
      <c r="H217" s="30">
        <v>0</v>
      </c>
      <c r="I217" s="10">
        <v>0.2</v>
      </c>
    </row>
    <row r="218" spans="1:9" ht="12.75">
      <c r="A218" s="18" t="s">
        <v>209</v>
      </c>
      <c r="B218" s="26">
        <v>59</v>
      </c>
      <c r="C218" s="19">
        <v>2.9</v>
      </c>
      <c r="D218" s="26">
        <v>3.8</v>
      </c>
      <c r="E218" s="19">
        <v>3.8</v>
      </c>
      <c r="F218" s="19"/>
      <c r="G218" s="19"/>
      <c r="H218" s="29">
        <v>0.2</v>
      </c>
      <c r="I218" s="18">
        <v>0.2</v>
      </c>
    </row>
    <row r="219" spans="1:9" ht="12.75">
      <c r="A219" s="18" t="s">
        <v>224</v>
      </c>
      <c r="B219" s="26">
        <v>73</v>
      </c>
      <c r="C219" s="19">
        <v>3.3</v>
      </c>
      <c r="D219" s="26">
        <v>2.8</v>
      </c>
      <c r="E219" s="19">
        <v>2.8</v>
      </c>
      <c r="F219" s="19"/>
      <c r="G219" s="19"/>
      <c r="H219" s="29">
        <v>0.3</v>
      </c>
      <c r="I219" s="18">
        <v>0.3</v>
      </c>
    </row>
    <row r="220" spans="1:9" ht="12.75">
      <c r="A220" s="18" t="s">
        <v>199</v>
      </c>
      <c r="B220" s="26">
        <v>55</v>
      </c>
      <c r="C220" s="19">
        <v>2.8</v>
      </c>
      <c r="D220" s="26">
        <v>2.7</v>
      </c>
      <c r="E220" s="19">
        <v>2.7</v>
      </c>
      <c r="F220" s="19"/>
      <c r="G220" s="19"/>
      <c r="H220" s="29">
        <v>0</v>
      </c>
      <c r="I220" s="18">
        <v>0.2</v>
      </c>
    </row>
    <row r="221" spans="1:9" ht="12.75">
      <c r="A221" s="3" t="s">
        <v>19</v>
      </c>
      <c r="B221" s="25">
        <f>14+16+16+17+4</f>
        <v>67</v>
      </c>
      <c r="C221" s="12">
        <v>3.1</v>
      </c>
      <c r="D221" s="25">
        <f>18+14+22+24+4</f>
        <v>82</v>
      </c>
      <c r="E221" s="13">
        <v>3.6</v>
      </c>
      <c r="H221" s="28">
        <v>0</v>
      </c>
      <c r="I221" s="9">
        <v>0.25</v>
      </c>
    </row>
    <row r="222" spans="1:9" ht="12.75">
      <c r="A222" s="18" t="s">
        <v>228</v>
      </c>
      <c r="B222" s="26">
        <v>32</v>
      </c>
      <c r="C222" s="19">
        <v>1.8</v>
      </c>
      <c r="D222" s="26">
        <v>3</v>
      </c>
      <c r="E222" s="19">
        <v>3</v>
      </c>
      <c r="F222" s="19"/>
      <c r="G222" s="19"/>
      <c r="H222" s="29">
        <v>0</v>
      </c>
      <c r="I222" s="18">
        <v>0.2</v>
      </c>
    </row>
    <row r="223" spans="1:9" ht="12.75">
      <c r="A223" s="5" t="s">
        <v>55</v>
      </c>
      <c r="B223" s="25">
        <v>56</v>
      </c>
      <c r="C223" s="12">
        <v>2.9</v>
      </c>
      <c r="D223" s="25">
        <v>62</v>
      </c>
      <c r="E223" s="12">
        <v>2.9</v>
      </c>
      <c r="F223" s="12"/>
      <c r="G223" s="12"/>
      <c r="H223" s="30">
        <v>0</v>
      </c>
      <c r="I223" s="10">
        <v>0.253125</v>
      </c>
    </row>
    <row r="224" spans="1:9" ht="12.75">
      <c r="A224" s="5" t="s">
        <v>115</v>
      </c>
      <c r="B224" s="25">
        <v>74</v>
      </c>
      <c r="C224" s="12">
        <v>3.3</v>
      </c>
      <c r="D224" s="25">
        <v>55</v>
      </c>
      <c r="E224" s="12">
        <v>2.7</v>
      </c>
      <c r="F224" s="12"/>
      <c r="G224" s="12"/>
      <c r="H224" s="30">
        <v>0</v>
      </c>
      <c r="I224" s="10">
        <v>0.3</v>
      </c>
    </row>
    <row r="225" spans="1:9" ht="12.75">
      <c r="A225" s="18" t="s">
        <v>263</v>
      </c>
      <c r="B225" s="26">
        <v>52</v>
      </c>
      <c r="C225" s="19">
        <v>2.7</v>
      </c>
      <c r="D225" s="26">
        <v>60</v>
      </c>
      <c r="E225" s="19">
        <v>2.9</v>
      </c>
      <c r="F225" s="19"/>
      <c r="G225" s="19"/>
      <c r="H225" s="30">
        <v>0</v>
      </c>
      <c r="I225" s="20">
        <v>0.17</v>
      </c>
    </row>
    <row r="226" spans="1:9" ht="12.75">
      <c r="A226" s="5" t="s">
        <v>73</v>
      </c>
      <c r="B226" s="25">
        <v>78</v>
      </c>
      <c r="C226" s="12">
        <v>3.5</v>
      </c>
      <c r="D226" s="25">
        <v>63</v>
      </c>
      <c r="E226" s="12">
        <v>2.9</v>
      </c>
      <c r="F226" s="12"/>
      <c r="G226" s="12"/>
      <c r="H226" s="30">
        <v>0.4</v>
      </c>
      <c r="I226" s="6">
        <v>0.17375</v>
      </c>
    </row>
    <row r="227" spans="1:9" ht="12.75">
      <c r="A227" s="3" t="s">
        <v>36</v>
      </c>
      <c r="B227" s="25">
        <f>12+20+23+18+4</f>
        <v>77</v>
      </c>
      <c r="C227" s="12">
        <v>3.4</v>
      </c>
      <c r="D227" s="25">
        <f>18+16+17+24+4</f>
        <v>79</v>
      </c>
      <c r="E227" s="13">
        <v>3.5</v>
      </c>
      <c r="H227" s="28">
        <v>0</v>
      </c>
      <c r="I227" s="9">
        <v>0.3</v>
      </c>
    </row>
    <row r="228" spans="1:9" ht="12.75">
      <c r="A228" s="18" t="s">
        <v>226</v>
      </c>
      <c r="B228" s="26">
        <v>63</v>
      </c>
      <c r="C228" s="19">
        <v>3</v>
      </c>
      <c r="D228" s="26">
        <v>3.2</v>
      </c>
      <c r="E228" s="19">
        <v>3.2</v>
      </c>
      <c r="F228" s="19"/>
      <c r="G228" s="19"/>
      <c r="H228" s="29">
        <v>0</v>
      </c>
      <c r="I228" s="18">
        <v>0.2</v>
      </c>
    </row>
    <row r="229" spans="1:9" ht="12.75">
      <c r="A229" s="3" t="s">
        <v>14</v>
      </c>
      <c r="B229" s="25">
        <f>14+18+12+10+4</f>
        <v>58</v>
      </c>
      <c r="C229" s="12">
        <v>2.9</v>
      </c>
      <c r="D229" s="25">
        <f>17+16+17+24+4</f>
        <v>78</v>
      </c>
      <c r="E229" s="13">
        <v>3.4</v>
      </c>
      <c r="H229" s="28">
        <v>0.2</v>
      </c>
      <c r="I229" s="9">
        <v>0.15</v>
      </c>
    </row>
    <row r="230" spans="1:9" ht="12.75">
      <c r="A230" s="18" t="s">
        <v>247</v>
      </c>
      <c r="B230" s="26">
        <v>57</v>
      </c>
      <c r="C230" s="19">
        <v>2.9</v>
      </c>
      <c r="D230" s="26">
        <v>75</v>
      </c>
      <c r="E230" s="19">
        <v>3.3</v>
      </c>
      <c r="F230" s="19"/>
      <c r="G230" s="19"/>
      <c r="H230" s="29">
        <v>0</v>
      </c>
      <c r="I230" s="20">
        <v>0.118</v>
      </c>
    </row>
    <row r="231" spans="1:9" ht="12.75">
      <c r="A231" s="3" t="s">
        <v>18</v>
      </c>
      <c r="B231" s="25">
        <f>7+14+12+21+4</f>
        <v>58</v>
      </c>
      <c r="C231" s="12">
        <v>2.9</v>
      </c>
      <c r="D231" s="25">
        <f>15+16+24+15+4</f>
        <v>74</v>
      </c>
      <c r="E231" s="13">
        <v>3.2</v>
      </c>
      <c r="H231" s="28">
        <v>0.2</v>
      </c>
      <c r="I231" s="9">
        <v>0.15</v>
      </c>
    </row>
    <row r="232" spans="1:9" ht="12.75">
      <c r="A232" s="7" t="s">
        <v>92</v>
      </c>
      <c r="B232" s="25">
        <v>64</v>
      </c>
      <c r="C232" s="12">
        <v>3</v>
      </c>
      <c r="D232" s="25">
        <v>61</v>
      </c>
      <c r="E232" s="12">
        <v>2.9</v>
      </c>
      <c r="F232" s="12"/>
      <c r="G232" s="12"/>
      <c r="H232" s="30">
        <v>0</v>
      </c>
      <c r="I232" s="6">
        <v>0.1390625</v>
      </c>
    </row>
    <row r="233" spans="1:9" ht="12.75">
      <c r="A233" s="18" t="s">
        <v>244</v>
      </c>
      <c r="B233" s="26">
        <v>89</v>
      </c>
      <c r="C233" s="19">
        <v>3.9</v>
      </c>
      <c r="D233" s="26">
        <v>74</v>
      </c>
      <c r="E233" s="19">
        <v>3.2</v>
      </c>
      <c r="F233" s="19"/>
      <c r="G233" s="19"/>
      <c r="H233" s="29">
        <v>0.4</v>
      </c>
      <c r="I233" s="20">
        <v>0.21599999999999997</v>
      </c>
    </row>
    <row r="234" spans="1:9" ht="12.75">
      <c r="A234" s="18" t="s">
        <v>217</v>
      </c>
      <c r="B234" s="26">
        <v>45</v>
      </c>
      <c r="C234" s="19">
        <v>2.5</v>
      </c>
      <c r="D234" s="26">
        <v>2.4</v>
      </c>
      <c r="E234" s="19">
        <v>2.4</v>
      </c>
      <c r="F234" s="19"/>
      <c r="G234" s="19"/>
      <c r="H234" s="29">
        <v>0</v>
      </c>
      <c r="I234" s="18">
        <v>0.1</v>
      </c>
    </row>
    <row r="235" spans="1:9" ht="12.75">
      <c r="A235" s="5" t="s">
        <v>122</v>
      </c>
      <c r="B235" s="25">
        <v>85</v>
      </c>
      <c r="C235" s="12">
        <v>3.7</v>
      </c>
      <c r="D235" s="25">
        <v>75</v>
      </c>
      <c r="E235" s="12">
        <v>3.3</v>
      </c>
      <c r="F235" s="12"/>
      <c r="G235" s="12"/>
      <c r="H235" s="30">
        <v>0.4</v>
      </c>
      <c r="I235" s="10">
        <v>0.2</v>
      </c>
    </row>
    <row r="236" spans="1:9" ht="12.75">
      <c r="A236" s="5" t="s">
        <v>56</v>
      </c>
      <c r="B236" s="25">
        <v>55</v>
      </c>
      <c r="C236" s="12">
        <v>2.8</v>
      </c>
      <c r="D236" s="25">
        <v>72</v>
      </c>
      <c r="E236" s="12">
        <v>3.1</v>
      </c>
      <c r="F236" s="12"/>
      <c r="G236" s="12"/>
      <c r="H236" s="30">
        <v>0.2</v>
      </c>
      <c r="I236" s="10">
        <v>0.1784375</v>
      </c>
    </row>
    <row r="237" spans="1:9" ht="12.75">
      <c r="A237" s="3" t="s">
        <v>38</v>
      </c>
      <c r="B237" s="25">
        <f>15+15+19+15+4</f>
        <v>68</v>
      </c>
      <c r="C237" s="12">
        <v>3.2</v>
      </c>
      <c r="D237" s="25">
        <f>18+20+18+24+4</f>
        <v>84</v>
      </c>
      <c r="E237" s="13">
        <v>3.8</v>
      </c>
      <c r="H237" s="28">
        <v>0</v>
      </c>
      <c r="I237" s="9">
        <v>0.15</v>
      </c>
    </row>
    <row r="238" spans="1:9" ht="12.75">
      <c r="A238" s="18" t="s">
        <v>210</v>
      </c>
      <c r="B238" s="26">
        <v>58</v>
      </c>
      <c r="C238" s="19">
        <v>2.9</v>
      </c>
      <c r="D238" s="26">
        <v>3.2</v>
      </c>
      <c r="E238" s="19">
        <v>3.2</v>
      </c>
      <c r="F238" s="19"/>
      <c r="G238" s="19"/>
      <c r="H238" s="29">
        <v>0.2</v>
      </c>
      <c r="I238" s="18">
        <v>0.2</v>
      </c>
    </row>
    <row r="239" spans="1:9" ht="12.75">
      <c r="A239" s="1" t="s">
        <v>70</v>
      </c>
      <c r="B239" s="25">
        <v>67</v>
      </c>
      <c r="C239" s="12">
        <v>3.1</v>
      </c>
      <c r="D239" s="25">
        <v>72</v>
      </c>
      <c r="E239" s="12">
        <v>3.1</v>
      </c>
      <c r="F239" s="12"/>
      <c r="G239" s="12"/>
      <c r="H239" s="30">
        <v>0.2</v>
      </c>
      <c r="I239" s="10">
        <v>0.105</v>
      </c>
    </row>
    <row r="240" spans="1:9" ht="12.75">
      <c r="A240" s="5" t="s">
        <v>77</v>
      </c>
      <c r="B240" s="25">
        <v>68</v>
      </c>
      <c r="C240" s="12">
        <v>3.2</v>
      </c>
      <c r="D240" s="25">
        <v>48</v>
      </c>
      <c r="E240" s="12">
        <v>2.5</v>
      </c>
      <c r="F240" s="12"/>
      <c r="G240" s="12"/>
      <c r="H240" s="30">
        <v>0.3</v>
      </c>
      <c r="I240" s="6">
        <v>0.173125</v>
      </c>
    </row>
    <row r="241" spans="1:9" ht="12.75">
      <c r="A241" s="3" t="s">
        <v>45</v>
      </c>
      <c r="B241" s="25">
        <f>16+11+24+20+4</f>
        <v>75</v>
      </c>
      <c r="C241" s="12">
        <v>3.4</v>
      </c>
      <c r="D241" s="25">
        <f>14+13+10+17+4</f>
        <v>58</v>
      </c>
      <c r="E241" s="13">
        <v>2.8</v>
      </c>
      <c r="H241" s="28">
        <v>0.3</v>
      </c>
      <c r="I241" s="9">
        <v>0.3</v>
      </c>
    </row>
    <row r="242" spans="1:9" ht="12.75">
      <c r="A242" s="21" t="s">
        <v>275</v>
      </c>
      <c r="B242" s="26">
        <v>72</v>
      </c>
      <c r="C242" s="19">
        <v>3.3</v>
      </c>
      <c r="D242" s="26">
        <v>80</v>
      </c>
      <c r="E242" s="19">
        <v>3.5</v>
      </c>
      <c r="F242" s="19"/>
      <c r="G242" s="19"/>
      <c r="H242" s="30">
        <v>0.4</v>
      </c>
      <c r="I242" s="20">
        <v>0.28</v>
      </c>
    </row>
    <row r="243" spans="1:9" ht="12.75">
      <c r="A243" s="5" t="s">
        <v>136</v>
      </c>
      <c r="B243" s="25">
        <v>49</v>
      </c>
      <c r="C243" s="12">
        <v>2.6</v>
      </c>
      <c r="D243" s="25">
        <v>51</v>
      </c>
      <c r="E243" s="12">
        <v>2.6</v>
      </c>
      <c r="F243" s="12"/>
      <c r="G243" s="12"/>
      <c r="H243" s="30">
        <v>0</v>
      </c>
      <c r="I243" s="10">
        <v>0.1</v>
      </c>
    </row>
    <row r="244" spans="1:9" ht="12.75">
      <c r="A244" s="5" t="s">
        <v>91</v>
      </c>
      <c r="B244" s="25">
        <v>72</v>
      </c>
      <c r="C244" s="12">
        <v>3.3</v>
      </c>
      <c r="D244" s="25">
        <v>69</v>
      </c>
      <c r="E244" s="12">
        <v>3</v>
      </c>
      <c r="F244" s="12"/>
      <c r="G244" s="12"/>
      <c r="H244" s="30">
        <v>0.3</v>
      </c>
      <c r="I244" s="6">
        <v>0.1890625</v>
      </c>
    </row>
    <row r="245" spans="1:9" ht="12.75">
      <c r="A245" s="18" t="s">
        <v>239</v>
      </c>
      <c r="B245" s="26">
        <v>68</v>
      </c>
      <c r="C245" s="19">
        <v>3.2</v>
      </c>
      <c r="D245" s="26">
        <v>71</v>
      </c>
      <c r="E245" s="19">
        <v>3.1</v>
      </c>
      <c r="F245" s="19"/>
      <c r="G245" s="19"/>
      <c r="H245" s="29">
        <v>0</v>
      </c>
      <c r="I245" s="20">
        <v>0.188</v>
      </c>
    </row>
    <row r="246" spans="1:9" ht="12.75">
      <c r="A246" s="5" t="s">
        <v>142</v>
      </c>
      <c r="B246" s="25">
        <v>62</v>
      </c>
      <c r="C246" s="12">
        <v>3</v>
      </c>
      <c r="D246" s="25">
        <v>33</v>
      </c>
      <c r="E246" s="12">
        <v>1.9</v>
      </c>
      <c r="F246" s="12"/>
      <c r="G246" s="12"/>
      <c r="H246" s="30">
        <v>0.3</v>
      </c>
      <c r="I246" s="10">
        <v>0.1</v>
      </c>
    </row>
    <row r="247" spans="1:9" ht="12.75">
      <c r="A247" s="1" t="s">
        <v>90</v>
      </c>
      <c r="B247" s="25">
        <v>61</v>
      </c>
      <c r="C247" s="12">
        <v>3</v>
      </c>
      <c r="D247" s="25">
        <v>63</v>
      </c>
      <c r="E247" s="12">
        <v>2.9</v>
      </c>
      <c r="F247" s="12"/>
      <c r="G247" s="12"/>
      <c r="H247" s="30">
        <v>0.2</v>
      </c>
      <c r="I247" s="6">
        <v>0.2078125</v>
      </c>
    </row>
    <row r="248" spans="1:9" ht="12.75">
      <c r="A248" s="5" t="s">
        <v>71</v>
      </c>
      <c r="B248" s="25">
        <v>62</v>
      </c>
      <c r="C248" s="12">
        <v>3</v>
      </c>
      <c r="D248" s="25">
        <v>71</v>
      </c>
      <c r="E248" s="12">
        <v>3.1</v>
      </c>
      <c r="F248" s="12"/>
      <c r="G248" s="12"/>
      <c r="H248" s="30">
        <v>0.4</v>
      </c>
      <c r="I248" s="10">
        <v>0.253125</v>
      </c>
    </row>
    <row r="249" spans="1:9" ht="12.75">
      <c r="A249" s="1" t="s">
        <v>87</v>
      </c>
      <c r="B249" s="25">
        <v>52</v>
      </c>
      <c r="C249" s="12">
        <v>2.7</v>
      </c>
      <c r="D249" s="25">
        <v>68</v>
      </c>
      <c r="E249" s="12">
        <v>3</v>
      </c>
      <c r="F249" s="12"/>
      <c r="G249" s="12"/>
      <c r="H249" s="30">
        <v>0.3</v>
      </c>
      <c r="I249" s="6">
        <v>0.0890625</v>
      </c>
    </row>
    <row r="250" spans="1:9" ht="12.75">
      <c r="A250" s="5" t="s">
        <v>60</v>
      </c>
      <c r="B250" s="25">
        <v>49</v>
      </c>
      <c r="C250" s="12">
        <v>2.6</v>
      </c>
      <c r="D250" s="25">
        <v>50</v>
      </c>
      <c r="E250" s="12">
        <v>2.6</v>
      </c>
      <c r="F250" s="12"/>
      <c r="G250" s="12"/>
      <c r="H250" s="30">
        <v>0.4</v>
      </c>
      <c r="I250" s="10">
        <v>0.1784375</v>
      </c>
    </row>
    <row r="251" spans="1:9" ht="12.75">
      <c r="A251" s="18" t="s">
        <v>238</v>
      </c>
      <c r="B251" s="26">
        <v>70</v>
      </c>
      <c r="C251" s="19">
        <v>3.2</v>
      </c>
      <c r="D251" s="26">
        <v>64</v>
      </c>
      <c r="E251" s="19">
        <v>2.9</v>
      </c>
      <c r="F251" s="19"/>
      <c r="G251" s="19"/>
      <c r="H251" s="29">
        <v>0</v>
      </c>
      <c r="I251" s="20">
        <v>0.146</v>
      </c>
    </row>
    <row r="252" spans="1:9" ht="12.75">
      <c r="A252" s="5" t="s">
        <v>104</v>
      </c>
      <c r="B252" s="25">
        <v>50</v>
      </c>
      <c r="C252" s="12">
        <v>2.7</v>
      </c>
      <c r="D252" s="25">
        <v>73</v>
      </c>
      <c r="E252" s="12">
        <v>3.2</v>
      </c>
      <c r="F252" s="12"/>
      <c r="G252" s="12"/>
      <c r="H252" s="30">
        <v>0</v>
      </c>
      <c r="I252" s="10">
        <v>0.2</v>
      </c>
    </row>
    <row r="253" spans="1:9" ht="12.75">
      <c r="A253" s="18" t="s">
        <v>274</v>
      </c>
      <c r="B253" s="26">
        <v>50</v>
      </c>
      <c r="C253" s="19">
        <v>2.7</v>
      </c>
      <c r="D253" s="26">
        <v>36</v>
      </c>
      <c r="E253" s="19">
        <v>2.1</v>
      </c>
      <c r="F253" s="19"/>
      <c r="G253" s="19"/>
      <c r="H253" s="30">
        <v>0.3</v>
      </c>
      <c r="I253" s="20">
        <v>0.157</v>
      </c>
    </row>
    <row r="254" spans="1:9" ht="12.75">
      <c r="A254" s="3" t="s">
        <v>29</v>
      </c>
      <c r="B254" s="25">
        <f>18+19+24+24+4</f>
        <v>89</v>
      </c>
      <c r="C254" s="12">
        <v>3.9</v>
      </c>
      <c r="D254" s="25">
        <f>14+24+17+16+4</f>
        <v>75</v>
      </c>
      <c r="E254" s="13">
        <v>3.3</v>
      </c>
      <c r="H254" s="28">
        <v>0</v>
      </c>
      <c r="I254" s="9">
        <v>0.25</v>
      </c>
    </row>
    <row r="255" spans="1:9" ht="12.75">
      <c r="A255" s="5" t="s">
        <v>62</v>
      </c>
      <c r="B255" s="25">
        <v>59</v>
      </c>
      <c r="C255" s="12">
        <v>2.9</v>
      </c>
      <c r="D255" s="25">
        <v>62</v>
      </c>
      <c r="E255" s="12">
        <v>2.9</v>
      </c>
      <c r="F255" s="12"/>
      <c r="G255" s="12"/>
      <c r="H255" s="30">
        <v>0</v>
      </c>
      <c r="I255" s="10">
        <v>0.154375</v>
      </c>
    </row>
    <row r="256" spans="1:9" ht="12.75">
      <c r="A256" s="5" t="s">
        <v>137</v>
      </c>
      <c r="B256" s="25">
        <v>65</v>
      </c>
      <c r="C256" s="12">
        <v>3.1</v>
      </c>
      <c r="D256" s="25">
        <v>77</v>
      </c>
      <c r="E256" s="12">
        <v>3.3</v>
      </c>
      <c r="F256" s="12"/>
      <c r="G256" s="12"/>
      <c r="H256" s="30">
        <v>0</v>
      </c>
      <c r="I256" s="10">
        <v>0.2</v>
      </c>
    </row>
    <row r="257" spans="1:9" ht="12.75">
      <c r="A257" s="3" t="s">
        <v>2</v>
      </c>
      <c r="B257" s="25">
        <f>16+14+16+16+4</f>
        <v>66</v>
      </c>
      <c r="C257" s="12">
        <v>3.1</v>
      </c>
      <c r="D257" s="25">
        <f>14+20+24+16+4</f>
        <v>78</v>
      </c>
      <c r="E257" s="13">
        <v>3.4</v>
      </c>
      <c r="H257" s="28">
        <v>0.3</v>
      </c>
      <c r="I257" s="9">
        <v>0.15</v>
      </c>
    </row>
    <row r="258" spans="1:9" ht="12.75">
      <c r="A258" s="16" t="s">
        <v>168</v>
      </c>
      <c r="B258" s="25">
        <v>47</v>
      </c>
      <c r="C258" s="12">
        <v>2.5</v>
      </c>
      <c r="D258" s="25">
        <v>47</v>
      </c>
      <c r="E258" s="13">
        <v>2.5</v>
      </c>
      <c r="H258" s="30">
        <v>0.4</v>
      </c>
      <c r="I258" s="6">
        <v>0.14</v>
      </c>
    </row>
    <row r="259" spans="1:9" ht="12.75">
      <c r="A259" s="3" t="s">
        <v>32</v>
      </c>
      <c r="B259" s="25">
        <f>9+14+11+8+4</f>
        <v>46</v>
      </c>
      <c r="C259" s="12">
        <v>2.5</v>
      </c>
      <c r="D259" s="25">
        <f>16+19+15+14+4</f>
        <v>68</v>
      </c>
      <c r="E259" s="13">
        <v>3</v>
      </c>
      <c r="H259" s="28">
        <v>0.2</v>
      </c>
      <c r="I259" s="9">
        <v>0.15</v>
      </c>
    </row>
    <row r="260" spans="1:9" ht="12.75">
      <c r="A260" s="3" t="s">
        <v>13</v>
      </c>
      <c r="B260" s="25">
        <f>14+18+16+13+4</f>
        <v>65</v>
      </c>
      <c r="C260" s="12">
        <v>3.1</v>
      </c>
      <c r="D260" s="25">
        <f>22+15+17+24+4</f>
        <v>82</v>
      </c>
      <c r="E260" s="13">
        <v>3.6</v>
      </c>
      <c r="H260" s="28">
        <v>0.3</v>
      </c>
      <c r="I260" s="9">
        <v>0.2</v>
      </c>
    </row>
    <row r="261" spans="1:9" ht="12.75">
      <c r="A261" s="18" t="s">
        <v>222</v>
      </c>
      <c r="B261" s="26">
        <v>60</v>
      </c>
      <c r="C261" s="19">
        <v>3</v>
      </c>
      <c r="D261" s="26">
        <v>3.5</v>
      </c>
      <c r="E261" s="19">
        <v>3.5</v>
      </c>
      <c r="F261" s="19"/>
      <c r="G261" s="19"/>
      <c r="H261" s="29">
        <v>0</v>
      </c>
      <c r="I261" s="18">
        <v>0.2</v>
      </c>
    </row>
    <row r="262" spans="1:9" ht="12.75">
      <c r="A262" s="18" t="s">
        <v>253</v>
      </c>
      <c r="B262" s="26">
        <v>80</v>
      </c>
      <c r="C262" s="19">
        <v>3.6</v>
      </c>
      <c r="D262" s="26">
        <v>80</v>
      </c>
      <c r="E262" s="19">
        <v>3.5</v>
      </c>
      <c r="F262" s="19"/>
      <c r="G262" s="19"/>
      <c r="H262" s="29">
        <v>0.3</v>
      </c>
      <c r="I262" s="20">
        <v>0.244</v>
      </c>
    </row>
    <row r="263" spans="1:9" ht="12.75">
      <c r="A263" s="3" t="s">
        <v>16</v>
      </c>
      <c r="B263" s="25">
        <f>10+12+13+14+4</f>
        <v>53</v>
      </c>
      <c r="C263" s="12">
        <v>2.8</v>
      </c>
      <c r="D263" s="25">
        <f>18+12+19+9+4</f>
        <v>62</v>
      </c>
      <c r="E263" s="13">
        <v>2.9</v>
      </c>
      <c r="H263" s="28">
        <v>0</v>
      </c>
      <c r="I263" s="9">
        <v>0.05</v>
      </c>
    </row>
    <row r="264" spans="1:9" ht="12.75">
      <c r="A264" s="5" t="s">
        <v>120</v>
      </c>
      <c r="B264" s="25">
        <v>89</v>
      </c>
      <c r="C264" s="12">
        <v>3.9</v>
      </c>
      <c r="D264" s="25">
        <v>83</v>
      </c>
      <c r="E264" s="12">
        <v>3.7</v>
      </c>
      <c r="F264" s="12"/>
      <c r="G264" s="12"/>
      <c r="H264" s="30">
        <v>0</v>
      </c>
      <c r="I264" s="10">
        <v>0.3</v>
      </c>
    </row>
    <row r="265" spans="1:9" ht="12.75">
      <c r="A265" s="16" t="s">
        <v>167</v>
      </c>
      <c r="B265" s="25">
        <v>44</v>
      </c>
      <c r="C265" s="12">
        <v>2.4</v>
      </c>
      <c r="D265" s="25">
        <v>25</v>
      </c>
      <c r="E265" s="13">
        <v>1.6</v>
      </c>
      <c r="H265" s="30">
        <v>0</v>
      </c>
      <c r="I265" s="6">
        <v>0.2</v>
      </c>
    </row>
    <row r="266" spans="1:9" ht="12.75">
      <c r="A266" s="5" t="s">
        <v>67</v>
      </c>
      <c r="B266" s="25">
        <v>37</v>
      </c>
      <c r="C266" s="12">
        <v>2</v>
      </c>
      <c r="D266" s="25">
        <v>74</v>
      </c>
      <c r="E266" s="12">
        <v>3.2</v>
      </c>
      <c r="F266" s="12"/>
      <c r="G266" s="12"/>
      <c r="H266" s="30">
        <v>0</v>
      </c>
      <c r="I266" s="10">
        <v>0.1878125</v>
      </c>
    </row>
    <row r="267" spans="1:9" ht="12.75">
      <c r="A267" s="16" t="s">
        <v>175</v>
      </c>
      <c r="B267" s="25">
        <v>52</v>
      </c>
      <c r="C267" s="12">
        <v>2.7</v>
      </c>
      <c r="D267" s="25">
        <v>54</v>
      </c>
      <c r="E267" s="13">
        <v>2.7</v>
      </c>
      <c r="H267" s="30">
        <v>0.2</v>
      </c>
      <c r="I267" s="6">
        <v>0.06</v>
      </c>
    </row>
    <row r="268" spans="1:9" ht="12.75">
      <c r="A268" s="18" t="s">
        <v>260</v>
      </c>
      <c r="B268" s="26">
        <v>52</v>
      </c>
      <c r="C268" s="19">
        <v>2.7</v>
      </c>
      <c r="D268" s="26"/>
      <c r="E268" s="19"/>
      <c r="F268" s="19"/>
      <c r="G268" s="19"/>
      <c r="H268" s="30">
        <v>0</v>
      </c>
      <c r="I268" s="20">
        <v>0.05299999999999999</v>
      </c>
    </row>
    <row r="269" spans="1:9" ht="12.75">
      <c r="A269" s="18" t="s">
        <v>230</v>
      </c>
      <c r="B269" s="26">
        <v>57</v>
      </c>
      <c r="C269" s="19">
        <v>2.9</v>
      </c>
      <c r="D269" s="26">
        <v>3.1</v>
      </c>
      <c r="E269" s="19">
        <v>3.1</v>
      </c>
      <c r="F269" s="19"/>
      <c r="G269" s="19"/>
      <c r="H269" s="29">
        <v>0</v>
      </c>
      <c r="I269" s="18">
        <v>0.2</v>
      </c>
    </row>
    <row r="270" spans="1:9" ht="12.75">
      <c r="A270" s="5" t="s">
        <v>105</v>
      </c>
      <c r="B270" s="25" t="s">
        <v>37</v>
      </c>
      <c r="C270" s="12" t="s">
        <v>37</v>
      </c>
      <c r="D270" s="25">
        <v>41</v>
      </c>
      <c r="E270" s="12">
        <v>2.3</v>
      </c>
      <c r="F270" s="12"/>
      <c r="G270" s="12"/>
      <c r="H270" s="30">
        <v>0</v>
      </c>
      <c r="I270" s="10">
        <v>0.1</v>
      </c>
    </row>
    <row r="271" spans="1:9" ht="12.75">
      <c r="A271" s="18" t="s">
        <v>257</v>
      </c>
      <c r="B271" s="26">
        <v>79</v>
      </c>
      <c r="C271" s="19">
        <v>3.5</v>
      </c>
      <c r="D271" s="26">
        <v>77</v>
      </c>
      <c r="E271" s="19">
        <v>3.3</v>
      </c>
      <c r="F271" s="19"/>
      <c r="G271" s="19"/>
      <c r="H271" s="29">
        <v>0</v>
      </c>
      <c r="I271" s="20">
        <v>0.16</v>
      </c>
    </row>
    <row r="272" spans="1:9" ht="12.75">
      <c r="A272" s="5" t="s">
        <v>99</v>
      </c>
      <c r="B272" s="25">
        <v>82</v>
      </c>
      <c r="C272" s="12">
        <v>3.6</v>
      </c>
      <c r="D272" s="25">
        <v>79</v>
      </c>
      <c r="E272" s="12">
        <v>3.5</v>
      </c>
      <c r="F272" s="12"/>
      <c r="G272" s="12"/>
      <c r="H272" s="30">
        <v>0.3</v>
      </c>
      <c r="I272" s="10">
        <v>0.2</v>
      </c>
    </row>
    <row r="273" spans="1:9" ht="12.75">
      <c r="A273" s="18" t="s">
        <v>264</v>
      </c>
      <c r="B273" s="26">
        <v>51</v>
      </c>
      <c r="C273" s="19">
        <v>2.7</v>
      </c>
      <c r="D273" s="26">
        <v>57</v>
      </c>
      <c r="E273" s="19">
        <v>2.8</v>
      </c>
      <c r="F273" s="19"/>
      <c r="G273" s="19"/>
      <c r="H273" s="30">
        <v>0</v>
      </c>
      <c r="I273" s="20">
        <v>0.131</v>
      </c>
    </row>
    <row r="274" spans="1:9" ht="12.75">
      <c r="A274" s="18" t="s">
        <v>270</v>
      </c>
      <c r="B274" s="26">
        <v>56</v>
      </c>
      <c r="C274" s="19">
        <v>2.9</v>
      </c>
      <c r="D274" s="26">
        <v>50</v>
      </c>
      <c r="E274" s="19">
        <v>2.6</v>
      </c>
      <c r="F274" s="19"/>
      <c r="G274" s="19"/>
      <c r="H274" s="30">
        <v>0</v>
      </c>
      <c r="I274" s="20">
        <v>0.1</v>
      </c>
    </row>
    <row r="275" spans="1:9" ht="12.75">
      <c r="A275" s="14" t="s">
        <v>151</v>
      </c>
      <c r="B275" s="25">
        <v>79</v>
      </c>
      <c r="C275" s="12">
        <v>3.5</v>
      </c>
      <c r="D275" s="25">
        <v>70</v>
      </c>
      <c r="E275" s="13">
        <v>3.1</v>
      </c>
      <c r="H275" s="30">
        <v>0.3</v>
      </c>
      <c r="I275" s="6">
        <v>0.24</v>
      </c>
    </row>
    <row r="276" spans="1:9" ht="12.75">
      <c r="A276" s="3" t="s">
        <v>26</v>
      </c>
      <c r="B276" s="25">
        <f>5+7+13+9+4</f>
        <v>38</v>
      </c>
      <c r="C276" s="12">
        <v>2.1</v>
      </c>
      <c r="D276" s="25">
        <f>2+14+7+14+4</f>
        <v>41</v>
      </c>
      <c r="E276" s="13">
        <v>2.3</v>
      </c>
      <c r="H276" s="28">
        <v>0</v>
      </c>
      <c r="I276" s="9">
        <v>0.05</v>
      </c>
    </row>
    <row r="277" spans="1:9" ht="12.75">
      <c r="A277" s="16" t="s">
        <v>181</v>
      </c>
      <c r="B277" s="25">
        <v>48</v>
      </c>
      <c r="C277" s="12">
        <v>2.6</v>
      </c>
      <c r="D277" s="25">
        <v>45</v>
      </c>
      <c r="E277" s="13">
        <v>2.4</v>
      </c>
      <c r="H277" s="30">
        <v>0.4</v>
      </c>
      <c r="I277" s="6">
        <v>0.17</v>
      </c>
    </row>
    <row r="278" spans="1:9" ht="12.75">
      <c r="A278" s="18" t="s">
        <v>214</v>
      </c>
      <c r="B278" s="26">
        <v>68</v>
      </c>
      <c r="C278" s="19">
        <v>3.2</v>
      </c>
      <c r="D278" s="26">
        <v>3.9</v>
      </c>
      <c r="E278" s="19">
        <v>3.9</v>
      </c>
      <c r="F278" s="19"/>
      <c r="G278" s="19"/>
      <c r="H278" s="29">
        <v>0</v>
      </c>
      <c r="I278" s="18">
        <v>0.2</v>
      </c>
    </row>
    <row r="279" spans="1:9" ht="12.75">
      <c r="A279" s="18" t="s">
        <v>213</v>
      </c>
      <c r="B279" s="26">
        <v>56</v>
      </c>
      <c r="C279" s="19">
        <v>2.9</v>
      </c>
      <c r="D279" s="26">
        <v>2.7</v>
      </c>
      <c r="E279" s="19">
        <v>2.7</v>
      </c>
      <c r="F279" s="19"/>
      <c r="G279" s="19"/>
      <c r="H279" s="29">
        <v>0</v>
      </c>
      <c r="I279" s="18">
        <v>0.2</v>
      </c>
    </row>
    <row r="280" spans="1:9" ht="12.75">
      <c r="A280" s="5" t="s">
        <v>110</v>
      </c>
      <c r="B280" s="25">
        <v>69</v>
      </c>
      <c r="C280" s="12">
        <v>3.2</v>
      </c>
      <c r="D280" s="25">
        <v>75</v>
      </c>
      <c r="E280" s="12">
        <v>3.3</v>
      </c>
      <c r="F280" s="12"/>
      <c r="G280" s="12"/>
      <c r="H280" s="30">
        <v>0.3</v>
      </c>
      <c r="I280" s="10">
        <v>0.3</v>
      </c>
    </row>
    <row r="281" spans="1:9" ht="12.75">
      <c r="A281" s="16" t="s">
        <v>176</v>
      </c>
      <c r="B281" s="25">
        <v>61</v>
      </c>
      <c r="C281" s="12">
        <v>3</v>
      </c>
      <c r="D281" s="25">
        <v>72</v>
      </c>
      <c r="E281" s="13">
        <v>3.1</v>
      </c>
      <c r="H281" s="30">
        <v>0</v>
      </c>
      <c r="I281" s="6">
        <v>0.2</v>
      </c>
    </row>
    <row r="282" spans="1:9" ht="12.75">
      <c r="A282" s="14" t="s">
        <v>162</v>
      </c>
      <c r="B282" s="25">
        <v>54</v>
      </c>
      <c r="C282" s="12">
        <v>2.8</v>
      </c>
      <c r="D282" s="25">
        <v>74</v>
      </c>
      <c r="E282" s="13">
        <v>3.2</v>
      </c>
      <c r="H282" s="30">
        <v>0.4</v>
      </c>
      <c r="I282" s="6">
        <v>0.17</v>
      </c>
    </row>
    <row r="283" spans="1:9" ht="12.75">
      <c r="A283" s="18" t="s">
        <v>236</v>
      </c>
      <c r="B283" s="26">
        <v>57</v>
      </c>
      <c r="C283" s="19">
        <v>2.9</v>
      </c>
      <c r="D283" s="26">
        <v>2.9</v>
      </c>
      <c r="E283" s="19">
        <v>2.9</v>
      </c>
      <c r="F283" s="19"/>
      <c r="G283" s="19"/>
      <c r="H283" s="29">
        <v>0</v>
      </c>
      <c r="I283" s="18">
        <v>0.2</v>
      </c>
    </row>
    <row r="284" spans="1:9" ht="12.75">
      <c r="A284" s="5" t="s">
        <v>129</v>
      </c>
      <c r="B284" s="25">
        <v>66</v>
      </c>
      <c r="C284" s="12">
        <v>3.1</v>
      </c>
      <c r="D284" s="25">
        <v>62</v>
      </c>
      <c r="E284" s="12">
        <v>2.9</v>
      </c>
      <c r="F284" s="12"/>
      <c r="G284" s="12"/>
      <c r="H284" s="30">
        <v>0.3</v>
      </c>
      <c r="I284" s="10">
        <v>0.1</v>
      </c>
    </row>
    <row r="285" spans="1:9" ht="12.75">
      <c r="A285" s="18"/>
      <c r="B285" s="26"/>
      <c r="C285" s="19"/>
      <c r="D285" s="26"/>
      <c r="E285" s="19"/>
      <c r="F285" s="19"/>
      <c r="G285" s="19"/>
      <c r="H285" s="29">
        <v>0</v>
      </c>
      <c r="I285" s="20"/>
    </row>
    <row r="286" spans="1:9" ht="12.75">
      <c r="A286" s="18"/>
      <c r="B286" s="26">
        <v>50</v>
      </c>
      <c r="C286" s="19">
        <v>2.7</v>
      </c>
      <c r="D286" s="26">
        <v>2.3</v>
      </c>
      <c r="E286" s="19">
        <v>2.3</v>
      </c>
      <c r="F286" s="19"/>
      <c r="G286" s="19"/>
      <c r="H286" s="29">
        <v>0</v>
      </c>
      <c r="I286" s="18">
        <v>0</v>
      </c>
    </row>
    <row r="287" spans="1:9" ht="12.75">
      <c r="A287" s="18"/>
      <c r="B287" s="26"/>
      <c r="C287" s="19"/>
      <c r="D287" s="26"/>
      <c r="E287" s="19"/>
      <c r="F287" s="19"/>
      <c r="G287" s="19"/>
      <c r="H287" s="30">
        <v>0</v>
      </c>
      <c r="I287" s="18"/>
    </row>
    <row r="288" spans="1:9" ht="12.75">
      <c r="A288" s="18"/>
      <c r="B288" s="26">
        <v>53</v>
      </c>
      <c r="C288" s="19">
        <v>2.8</v>
      </c>
      <c r="D288" s="26">
        <v>2.2</v>
      </c>
      <c r="E288" s="19">
        <v>2.2</v>
      </c>
      <c r="F288" s="19"/>
      <c r="G288" s="19"/>
      <c r="H288" s="29">
        <v>0</v>
      </c>
      <c r="I288" s="18">
        <v>0</v>
      </c>
    </row>
    <row r="289" spans="1:9" ht="12.75">
      <c r="A289" s="18"/>
      <c r="B289" s="26">
        <v>50</v>
      </c>
      <c r="C289" s="19">
        <v>2.7</v>
      </c>
      <c r="D289" s="26">
        <v>1.9</v>
      </c>
      <c r="E289" s="19">
        <v>1.9</v>
      </c>
      <c r="F289" s="19"/>
      <c r="G289" s="19"/>
      <c r="H289" s="29">
        <v>0.3</v>
      </c>
      <c r="I289" s="18"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Keith Leffler</cp:lastModifiedBy>
  <dcterms:created xsi:type="dcterms:W3CDTF">2007-12-04T00:10:04Z</dcterms:created>
  <dcterms:modified xsi:type="dcterms:W3CDTF">2007-12-05T18:21:32Z</dcterms:modified>
  <cp:category/>
  <cp:version/>
  <cp:contentType/>
  <cp:contentStatus/>
</cp:coreProperties>
</file>